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maxmin" sheetId="3" r:id="rId3"/>
    <sheet name="pořadí" sheetId="4" r:id="rId4"/>
    <sheet name="Graf1" sheetId="5" r:id="rId5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<sst xmlns="http://schemas.openxmlformats.org/spreadsheetml/2006/main" count="42" uniqueCount="32">
  <si>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</si>
  <si>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</si>
  <si>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</si>
  <si>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</si>
  <si>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</si>
  <si>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</si>
  <si>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</si>
  <si>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</si>
  <si>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</si>
  <si>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</si>
  <si>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</si>
  <si>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</si>
  <si>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</si>
  <si>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</si>
  <si>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</si>
  <si>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</si>
  <si>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R</t>
  </si>
  <si>
    <t>31.12.2012 - ESKO MOST BOWLING CUP - soupeřem je tvůj průměr …</t>
  </si>
  <si>
    <t>Jeníček</t>
  </si>
  <si>
    <t>Žofková</t>
  </si>
  <si>
    <t>Šteffek</t>
  </si>
  <si>
    <t>Soukupová</t>
  </si>
  <si>
    <t>Soukup</t>
  </si>
  <si>
    <t>Mrviš</t>
  </si>
  <si>
    <t>Čepelák</t>
  </si>
  <si>
    <t>Vosol</t>
  </si>
  <si>
    <t>Pobuda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</si>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</sst>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center"/>
      <protection/>
    </xf>
    <xf numFmtId="165" fontId="2" fillId="4" borderId="5" xfId="0" applyNumberFormat="1" applyFont="1" applyFill="1" applyBorder="1" applyAlignment="1" applyProtection="1">
      <alignment horizontal="center"/>
      <protection/>
    </xf>
    <xf numFmtId="165" fontId="1" fillId="3" borderId="5" xfId="0" applyNumberFormat="1" applyFont="1" applyFill="1" applyBorder="1" applyAlignment="1" applyProtection="1">
      <alignment horizontal="right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6" xfId="0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7" xfId="0" applyNumberFormat="1" applyFont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1" fillId="8" borderId="5" xfId="0" applyFont="1" applyFill="1" applyBorder="1" applyAlignment="1" applyProtection="1">
      <alignment horizontal="center" vertical="center"/>
      <protection/>
    </xf>
    <xf numFmtId="0" fontId="3" fillId="9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8" borderId="5" xfId="0" applyFont="1" applyFill="1" applyBorder="1" applyAlignment="1">
      <alignment/>
    </xf>
    <xf numFmtId="0" fontId="11" fillId="1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1" fillId="11" borderId="5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"/>
          <c:w val="0.8677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Žofková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Šteffek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Soukupová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Soukup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34828063"/>
        <c:axId val="45017112"/>
      </c:line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17112"/>
        <c:crosses val="autoZero"/>
        <c:auto val="1"/>
        <c:lblOffset val="100"/>
        <c:noMultiLvlLbl val="0"/>
      </c:catAx>
      <c:valAx>
        <c:axId val="45017112"/>
        <c:scaling>
          <c:orientation val="minMax"/>
          <c:max val="30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2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2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Šteffek</c:v>
                </c:pt>
                <c:pt idx="1">
                  <c:v>Soukupová</c:v>
                </c:pt>
                <c:pt idx="2">
                  <c:v>Soukup</c:v>
                </c:pt>
                <c:pt idx="3">
                  <c:v>Pobuda</c:v>
                </c:pt>
                <c:pt idx="4">
                  <c:v>Jeníček</c:v>
                </c:pt>
                <c:pt idx="5">
                  <c:v>Žofková</c:v>
                </c:pt>
                <c:pt idx="6">
                  <c:v>Mrviš</c:v>
                </c:pt>
                <c:pt idx="7">
                  <c:v>Čepelák</c:v>
                </c:pt>
                <c:pt idx="8">
                  <c:v>Vosol</c:v>
                </c:pt>
              </c:strCache>
            </c:strRef>
          </c:cat>
          <c:val>
            <c:numRef>
              <c:f>'ESKO bowling'!$N$11:$N$22</c:f>
              <c:numCache>
                <c:ptCount val="12"/>
                <c:pt idx="0">
                  <c:v>162</c:v>
                </c:pt>
                <c:pt idx="1">
                  <c:v>166</c:v>
                </c:pt>
                <c:pt idx="2">
                  <c:v>158</c:v>
                </c:pt>
                <c:pt idx="3">
                  <c:v>235</c:v>
                </c:pt>
                <c:pt idx="4">
                  <c:v>146</c:v>
                </c:pt>
                <c:pt idx="5">
                  <c:v>107</c:v>
                </c:pt>
                <c:pt idx="6">
                  <c:v>148</c:v>
                </c:pt>
                <c:pt idx="7">
                  <c:v>159</c:v>
                </c:pt>
                <c:pt idx="8">
                  <c:v>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Šteffek</c:v>
                </c:pt>
                <c:pt idx="1">
                  <c:v>Soukupová</c:v>
                </c:pt>
                <c:pt idx="2">
                  <c:v>Soukup</c:v>
                </c:pt>
                <c:pt idx="3">
                  <c:v>Pobuda</c:v>
                </c:pt>
                <c:pt idx="4">
                  <c:v>Jeníček</c:v>
                </c:pt>
                <c:pt idx="5">
                  <c:v>Žofková</c:v>
                </c:pt>
                <c:pt idx="6">
                  <c:v>Mrviš</c:v>
                </c:pt>
                <c:pt idx="7">
                  <c:v>Čepelák</c:v>
                </c:pt>
                <c:pt idx="8">
                  <c:v>Vosol</c:v>
                </c:pt>
              </c:strCache>
            </c:strRef>
          </c:cat>
          <c:val>
            <c:numRef>
              <c:f>'ESKO bowling'!$O$11:$O$22</c:f>
              <c:numCache>
                <c:ptCount val="12"/>
                <c:pt idx="0">
                  <c:v>162</c:v>
                </c:pt>
                <c:pt idx="1">
                  <c:v>166</c:v>
                </c:pt>
                <c:pt idx="2">
                  <c:v>158</c:v>
                </c:pt>
                <c:pt idx="3">
                  <c:v>235</c:v>
                </c:pt>
                <c:pt idx="4">
                  <c:v>146</c:v>
                </c:pt>
                <c:pt idx="5">
                  <c:v>107</c:v>
                </c:pt>
                <c:pt idx="6">
                  <c:v>148</c:v>
                </c:pt>
                <c:pt idx="7">
                  <c:v>159</c:v>
                </c:pt>
                <c:pt idx="8">
                  <c:v>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00825"/>
        <c:axId val="22507426"/>
      </c:barChart>
      <c:catAx>
        <c:axId val="2500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507426"/>
        <c:crossesAt val="0"/>
        <c:auto val="1"/>
        <c:lblOffset val="100"/>
        <c:noMultiLvlLbl val="0"/>
      </c:catAx>
      <c:valAx>
        <c:axId val="2250742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0825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pořadí!$A$2</c:f>
              <c:strCache>
                <c:ptCount val="1"/>
                <c:pt idx="0">
                  <c:v>Šteffek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pořadí!$B$2:$G$2</c:f>
              <c:numCache>
                <c:ptCount val="6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pořadí!$A$3</c:f>
              <c:strCache>
                <c:ptCount val="1"/>
                <c:pt idx="0">
                  <c:v>Soukupová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pořadí!$B$3:$G$3</c:f>
              <c:numCache>
                <c:ptCount val="6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pořadí!$A$4</c:f>
              <c:strCache>
                <c:ptCount val="1"/>
                <c:pt idx="0">
                  <c:v>Soukup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pořadí!$B$4:$G$4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pořadí!$A$5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pořadí!$B$5:$G$5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pořadí!$A$6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pořadí!$B$6:$G$6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pořadí!$A$7</c:f>
              <c:strCache>
                <c:ptCount val="1"/>
                <c:pt idx="0">
                  <c:v>Žofková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pořadí!$B$7:$G$7</c:f>
              <c:numCache>
                <c:ptCount val="6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pořadí!$A$8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pořadí!$B$8:$G$8</c:f>
              <c:numCache>
                <c:ptCount val="6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pořadí!$A$9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pořadí!$B$9:$G$9</c:f>
              <c:numCache>
                <c:ptCount val="6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pořadí!$A$10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pořadí!$B$10:$G$10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1240243"/>
        <c:axId val="11162188"/>
      </c:lineChart>
      <c:catAx>
        <c:axId val="12402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auto val="1"/>
        <c:lblOffset val="100"/>
        <c:noMultiLvlLbl val="0"/>
      </c:catAx>
      <c:valAx>
        <c:axId val="11162188"/>
        <c:scaling>
          <c:orientation val="maxMin"/>
          <c:max val="9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0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</xdr:row>
      <xdr:rowOff>57150</xdr:rowOff>
    </xdr:from>
    <xdr:to>
      <xdr:col>13</xdr:col>
      <xdr:colOff>152400</xdr:colOff>
      <xdr:row>8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2382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</xdr:row>
      <xdr:rowOff>57150</xdr:rowOff>
    </xdr:from>
    <xdr:to>
      <xdr:col>16</xdr:col>
      <xdr:colOff>285750</xdr:colOff>
      <xdr:row>8</xdr:row>
      <xdr:rowOff>171450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23825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showGridLines="0" showRowColHeaders="0" tabSelected="1" zoomScale="170" zoomScaleNormal="170" workbookViewId="0" topLeftCell="A1">
      <selection activeCell="C16" sqref="C16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0"/>
      <c r="P2" s="31"/>
    </row>
    <row r="3" spans="2:16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4"/>
      <c r="P3" s="32"/>
    </row>
    <row r="4" spans="2:16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  <c r="P4" s="32"/>
    </row>
    <row r="5" spans="2:16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2"/>
    </row>
    <row r="6" spans="2:16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4"/>
      <c r="P6" s="32"/>
    </row>
    <row r="7" spans="2:16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4"/>
      <c r="P7" s="32"/>
    </row>
    <row r="8" spans="2:16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4"/>
      <c r="P8" s="32"/>
    </row>
    <row r="9" spans="2:16" ht="24.75" customHeight="1">
      <c r="B9" s="39" t="s">
        <v>17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5"/>
      <c r="P9" s="33"/>
    </row>
    <row r="10" spans="2:16" s="1" customFormat="1" ht="22.5">
      <c r="B10" s="25" t="s">
        <v>0</v>
      </c>
      <c r="C10" s="25" t="s">
        <v>1</v>
      </c>
      <c r="D10" s="15" t="s">
        <v>14</v>
      </c>
      <c r="E10" s="16" t="s">
        <v>4</v>
      </c>
      <c r="F10" s="26" t="s">
        <v>5</v>
      </c>
      <c r="G10" s="27" t="s">
        <v>3</v>
      </c>
      <c r="H10" s="15" t="s">
        <v>2</v>
      </c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28" t="s">
        <v>11</v>
      </c>
      <c r="O10" s="28" t="s">
        <v>15</v>
      </c>
      <c r="P10" s="28" t="s">
        <v>16</v>
      </c>
    </row>
    <row r="11" spans="2:16" ht="12.75">
      <c r="B11" s="7">
        <f>IF(G11&lt;&gt;"-",RANK(G11,$G$11:$G$22),"x")</f>
        <v>9</v>
      </c>
      <c r="C11" s="41" t="s">
        <v>22</v>
      </c>
      <c r="D11" s="14">
        <v>2</v>
      </c>
      <c r="E11" s="12">
        <v>183.48</v>
      </c>
      <c r="F11" s="8">
        <f>IF(H11&lt;&gt;0,AVERAGE(H11:M11),"-")</f>
        <v>155.66666666666666</v>
      </c>
      <c r="G11" s="9">
        <f>IF(F11&lt;&gt;"-",+F11-E11,"-")</f>
        <v>-27.813333333333333</v>
      </c>
      <c r="H11" s="13">
        <v>158</v>
      </c>
      <c r="I11" s="13">
        <v>141</v>
      </c>
      <c r="J11" s="13">
        <v>162</v>
      </c>
      <c r="K11" s="13">
        <v>133</v>
      </c>
      <c r="L11" s="13">
        <v>188</v>
      </c>
      <c r="M11" s="13">
        <v>152</v>
      </c>
      <c r="N11" s="10">
        <f>IF(H11&gt;0,MAX(H11:M11),"")</f>
        <v>188</v>
      </c>
      <c r="O11" s="29">
        <f>IF(H11&gt;0,MIN(H11:M11),"")</f>
        <v>133</v>
      </c>
      <c r="P11" s="36">
        <f>IF(H11&gt;0,N11-O11,"")</f>
        <v>55</v>
      </c>
    </row>
    <row r="12" spans="2:16" ht="12.75">
      <c r="B12" s="7">
        <f>IF(G12&lt;&gt;"-",RANK(G12,$G$11:$G$22),"x")</f>
        <v>8</v>
      </c>
      <c r="C12" s="41" t="s">
        <v>25</v>
      </c>
      <c r="D12" s="14">
        <v>4</v>
      </c>
      <c r="E12" s="12">
        <v>175.25</v>
      </c>
      <c r="F12" s="8">
        <f>IF(H12&lt;&gt;0,AVERAGE(H12:M12),"-")</f>
        <v>156.66666666666666</v>
      </c>
      <c r="G12" s="9">
        <f>IF(F12&lt;&gt;"-",+F12-E12,"-")</f>
        <v>-18.583333333333343</v>
      </c>
      <c r="H12" s="13">
        <v>191</v>
      </c>
      <c r="I12" s="13">
        <v>140</v>
      </c>
      <c r="J12" s="13">
        <v>139</v>
      </c>
      <c r="K12" s="13">
        <v>190</v>
      </c>
      <c r="L12" s="13">
        <v>155</v>
      </c>
      <c r="M12" s="13">
        <v>125</v>
      </c>
      <c r="N12" s="10">
        <f>IF(H12&gt;0,MAX(H12:M12),"")</f>
        <v>191</v>
      </c>
      <c r="O12" s="29">
        <f>IF(H12&gt;0,MIN(H12:M12),"")</f>
        <v>125</v>
      </c>
      <c r="P12" s="36">
        <f>IF(H12&gt;0,N12-O12,"")</f>
        <v>66</v>
      </c>
    </row>
    <row r="13" spans="2:16" ht="12.75">
      <c r="B13" s="7">
        <f>IF(G13&lt;&gt;"-",RANK(G13,$G$11:$G$22),"x")</f>
        <v>7</v>
      </c>
      <c r="C13" s="41" t="s">
        <v>23</v>
      </c>
      <c r="D13" s="14">
        <v>4</v>
      </c>
      <c r="E13" s="12">
        <v>165.58</v>
      </c>
      <c r="F13" s="8">
        <f>IF(H13&lt;&gt;0,AVERAGE(H13:M13),"-")</f>
        <v>149.66666666666666</v>
      </c>
      <c r="G13" s="9">
        <f>IF(F13&lt;&gt;"-",+F13-E13,"-")</f>
        <v>-15.913333333333355</v>
      </c>
      <c r="H13" s="13">
        <v>148</v>
      </c>
      <c r="I13" s="13">
        <v>189</v>
      </c>
      <c r="J13" s="13">
        <v>115</v>
      </c>
      <c r="K13" s="13">
        <v>124</v>
      </c>
      <c r="L13" s="13">
        <v>156</v>
      </c>
      <c r="M13" s="13">
        <v>166</v>
      </c>
      <c r="N13" s="10">
        <f>IF(H13&gt;0,MAX(H13:M13),"")</f>
        <v>189</v>
      </c>
      <c r="O13" s="29">
        <f>IF(H13&gt;0,MIN(H13:M13),"")</f>
        <v>115</v>
      </c>
      <c r="P13" s="36">
        <f>IF(H13&gt;0,N13-O13,"")</f>
        <v>74</v>
      </c>
    </row>
    <row r="14" spans="2:16" ht="12.75">
      <c r="B14" s="7">
        <f>IF(G14&lt;&gt;"-",RANK(G14,$G$11:$G$22),"x")</f>
        <v>6</v>
      </c>
      <c r="C14" s="41" t="s">
        <v>20</v>
      </c>
      <c r="D14" s="14">
        <v>1</v>
      </c>
      <c r="E14" s="12">
        <v>179</v>
      </c>
      <c r="F14" s="8">
        <f>IF(H14&lt;&gt;0,AVERAGE(H14:M14),"-")</f>
        <v>166.33333333333334</v>
      </c>
      <c r="G14" s="9">
        <f>IF(F14&lt;&gt;"-",+F14-E14,"-")</f>
        <v>-12.666666666666657</v>
      </c>
      <c r="H14" s="13">
        <v>162</v>
      </c>
      <c r="I14" s="13">
        <v>145</v>
      </c>
      <c r="J14" s="13">
        <v>153</v>
      </c>
      <c r="K14" s="13">
        <v>160</v>
      </c>
      <c r="L14" s="13">
        <v>179</v>
      </c>
      <c r="M14" s="13">
        <v>199</v>
      </c>
      <c r="N14" s="10">
        <f>IF(H14&gt;0,MAX(H14:M14),"")</f>
        <v>199</v>
      </c>
      <c r="O14" s="29">
        <f>IF(H14&gt;0,MIN(H14:M14),"")</f>
        <v>145</v>
      </c>
      <c r="P14" s="36">
        <f>IF(H14&gt;0,N14-O14,"")</f>
        <v>54</v>
      </c>
    </row>
    <row r="15" spans="2:16" ht="12.75">
      <c r="B15" s="7">
        <f>IF(G15&lt;&gt;"-",RANK(G15,$G$11:$G$22),"x")</f>
        <v>5</v>
      </c>
      <c r="C15" s="41" t="s">
        <v>21</v>
      </c>
      <c r="D15" s="14">
        <v>1</v>
      </c>
      <c r="E15" s="12">
        <v>169.12</v>
      </c>
      <c r="F15" s="8">
        <f>IF(H15&lt;&gt;0,AVERAGE(H15:M15),"-")</f>
        <v>160.5</v>
      </c>
      <c r="G15" s="9">
        <f>IF(F15&lt;&gt;"-",+F15-E15,"-")</f>
        <v>-8.620000000000005</v>
      </c>
      <c r="H15" s="13">
        <v>166</v>
      </c>
      <c r="I15" s="13">
        <v>141</v>
      </c>
      <c r="J15" s="13">
        <v>145</v>
      </c>
      <c r="K15" s="13">
        <v>132</v>
      </c>
      <c r="L15" s="13">
        <v>176</v>
      </c>
      <c r="M15" s="13">
        <v>203</v>
      </c>
      <c r="N15" s="10">
        <f>IF(H15&gt;0,MAX(H15:M15),"")</f>
        <v>203</v>
      </c>
      <c r="O15" s="29">
        <f>IF(H15&gt;0,MIN(H15:M15),"")</f>
        <v>132</v>
      </c>
      <c r="P15" s="36">
        <f>IF(H15&gt;0,N15-O15,"")</f>
        <v>71</v>
      </c>
    </row>
    <row r="16" spans="2:16" ht="12.75">
      <c r="B16" s="7">
        <f>IF(G16&lt;&gt;"-",RANK(G16,$G$11:$G$22),"x")</f>
        <v>4</v>
      </c>
      <c r="C16" s="41" t="s">
        <v>18</v>
      </c>
      <c r="D16" s="14">
        <v>3</v>
      </c>
      <c r="E16" s="12">
        <v>140</v>
      </c>
      <c r="F16" s="8">
        <f>IF(H16&lt;&gt;0,AVERAGE(H16:M16),"-")</f>
        <v>131.83333333333334</v>
      </c>
      <c r="G16" s="9">
        <f>IF(F16&lt;&gt;"-",+F16-E16,"-")</f>
        <v>-8.166666666666657</v>
      </c>
      <c r="H16" s="13">
        <v>146</v>
      </c>
      <c r="I16" s="13">
        <v>140</v>
      </c>
      <c r="J16" s="13">
        <v>126</v>
      </c>
      <c r="K16" s="13">
        <v>125</v>
      </c>
      <c r="L16" s="13">
        <v>126</v>
      </c>
      <c r="M16" s="13">
        <v>128</v>
      </c>
      <c r="N16" s="10">
        <f>IF(H16&gt;0,MAX(H16:M16),"")</f>
        <v>146</v>
      </c>
      <c r="O16" s="29">
        <f>IF(H16&gt;0,MIN(H16:M16),"")</f>
        <v>125</v>
      </c>
      <c r="P16" s="36">
        <f>IF(H16&gt;0,N16-O16,"")</f>
        <v>21</v>
      </c>
    </row>
    <row r="17" spans="2:16" ht="12.75">
      <c r="B17" s="7">
        <f>IF(G17&lt;&gt;"-",RANK(G17,$G$11:$G$22),"x")</f>
        <v>3</v>
      </c>
      <c r="C17" s="41" t="s">
        <v>24</v>
      </c>
      <c r="D17" s="14">
        <v>4</v>
      </c>
      <c r="E17" s="12">
        <v>184.88</v>
      </c>
      <c r="F17" s="8">
        <f>IF(H17&lt;&gt;0,AVERAGE(H17:M17),"-")</f>
        <v>185.66666666666666</v>
      </c>
      <c r="G17" s="9">
        <f>IF(F17&lt;&gt;"-",+F17-E17,"-")</f>
        <v>0.7866666666666617</v>
      </c>
      <c r="H17" s="13">
        <v>159</v>
      </c>
      <c r="I17" s="13">
        <v>180</v>
      </c>
      <c r="J17" s="13">
        <v>237</v>
      </c>
      <c r="K17" s="13">
        <v>183</v>
      </c>
      <c r="L17" s="13">
        <v>165</v>
      </c>
      <c r="M17" s="13">
        <v>190</v>
      </c>
      <c r="N17" s="10">
        <f>IF(H17&gt;0,MAX(H17:M17),"")</f>
        <v>237</v>
      </c>
      <c r="O17" s="29">
        <f>IF(H17&gt;0,MIN(H17:M17),"")</f>
        <v>159</v>
      </c>
      <c r="P17" s="36">
        <f>IF(H17&gt;0,N17-O17,"")</f>
        <v>78</v>
      </c>
    </row>
    <row r="18" spans="2:16" ht="12.75">
      <c r="B18" s="7">
        <f>IF(G18&lt;&gt;"-",RANK(G18,$G$11:$G$22),"x")</f>
        <v>2</v>
      </c>
      <c r="C18" s="41" t="s">
        <v>26</v>
      </c>
      <c r="D18" s="14">
        <v>2</v>
      </c>
      <c r="E18" s="12">
        <v>175</v>
      </c>
      <c r="F18" s="8">
        <f>IF(H18&lt;&gt;0,AVERAGE(H18:M18),"-")</f>
        <v>182.33333333333334</v>
      </c>
      <c r="G18" s="9">
        <f>IF(F18&lt;&gt;"-",+F18-E18,"-")</f>
        <v>7.333333333333343</v>
      </c>
      <c r="H18" s="13">
        <v>235</v>
      </c>
      <c r="I18" s="13">
        <v>172</v>
      </c>
      <c r="J18" s="13">
        <v>146</v>
      </c>
      <c r="K18" s="13">
        <v>203</v>
      </c>
      <c r="L18" s="13">
        <v>149</v>
      </c>
      <c r="M18" s="13">
        <v>189</v>
      </c>
      <c r="N18" s="10">
        <f>IF(H18&gt;0,MAX(H18:M18),"")</f>
        <v>235</v>
      </c>
      <c r="O18" s="29">
        <f>IF(H18&gt;0,MIN(H18:M18),"")</f>
        <v>146</v>
      </c>
      <c r="P18" s="36">
        <f>IF(H18&gt;0,N18-O18,"")</f>
        <v>89</v>
      </c>
    </row>
    <row r="19" spans="2:16" ht="12.75">
      <c r="B19" s="7">
        <f>IF(G19&lt;&gt;"-",RANK(G19,$G$11:$G$22),"x")</f>
        <v>1</v>
      </c>
      <c r="C19" s="41" t="s">
        <v>19</v>
      </c>
      <c r="D19" s="14">
        <v>3</v>
      </c>
      <c r="E19" s="12">
        <v>132.38</v>
      </c>
      <c r="F19" s="8">
        <f>IF(H19&lt;&gt;0,AVERAGE(H19:M19),"-")</f>
        <v>140.83333333333334</v>
      </c>
      <c r="G19" s="9">
        <f>IF(F19&lt;&gt;"-",+F19-E19,"-")</f>
        <v>8.453333333333347</v>
      </c>
      <c r="H19" s="13">
        <v>107</v>
      </c>
      <c r="I19" s="13">
        <v>176</v>
      </c>
      <c r="J19" s="13">
        <v>189</v>
      </c>
      <c r="K19" s="13">
        <v>104</v>
      </c>
      <c r="L19" s="13">
        <v>156</v>
      </c>
      <c r="M19" s="13">
        <v>113</v>
      </c>
      <c r="N19" s="10">
        <f>IF(H19&gt;0,MAX(H19:M19),"")</f>
        <v>189</v>
      </c>
      <c r="O19" s="29">
        <f>IF(H19&gt;0,MIN(H19:M19),"")</f>
        <v>104</v>
      </c>
      <c r="P19" s="36">
        <f>IF(H19&gt;0,N19-O19,"")</f>
        <v>85</v>
      </c>
    </row>
    <row r="20" spans="2:16" ht="12.75">
      <c r="B20" s="7" t="str">
        <f>IF(G20&lt;&gt;"-",RANK(G20,$G$11:$G$22),"x")</f>
        <v>x</v>
      </c>
      <c r="C20" s="17"/>
      <c r="D20" s="14"/>
      <c r="E20" s="12"/>
      <c r="F20" s="8" t="str">
        <f>IF(H20&lt;&gt;0,AVERAGE(H20:M20),"-")</f>
        <v>-</v>
      </c>
      <c r="G20" s="9" t="str">
        <f>IF(F20&lt;&gt;"-",+F20-E20,"-")</f>
        <v>-</v>
      </c>
      <c r="H20" s="13"/>
      <c r="I20" s="13"/>
      <c r="J20" s="13"/>
      <c r="K20" s="13"/>
      <c r="L20" s="13"/>
      <c r="M20" s="13"/>
      <c r="N20" s="10">
        <f>IF(H20&gt;0,MAX(H20:M20),"")</f>
      </c>
      <c r="O20" s="29">
        <f aca="true" t="shared" si="0" ref="O17:O22">IF(H20&gt;0,MIN(H20:M20),"")</f>
      </c>
      <c r="P20" s="36">
        <f aca="true" t="shared" si="1" ref="P17:P22">IF(H20&gt;0,N20-O20,"")</f>
      </c>
    </row>
    <row r="21" spans="2:16" ht="12.75">
      <c r="B21" s="7" t="str">
        <f>IF(G21&lt;&gt;"-",RANK(G21,$G$11:$G$22),"x")</f>
        <v>x</v>
      </c>
      <c r="C21" s="17"/>
      <c r="D21" s="14"/>
      <c r="E21" s="12"/>
      <c r="F21" s="8" t="str">
        <f>IF(H21&lt;&gt;0,AVERAGE(H21:M21),"-")</f>
        <v>-</v>
      </c>
      <c r="G21" s="9" t="str">
        <f>IF(F21&lt;&gt;"-",+F21-E21,"-")</f>
        <v>-</v>
      </c>
      <c r="H21" s="13"/>
      <c r="I21" s="13"/>
      <c r="J21" s="13"/>
      <c r="K21" s="13"/>
      <c r="L21" s="13"/>
      <c r="M21" s="13"/>
      <c r="N21" s="10">
        <f>IF(H21&gt;0,MAX(H21:M21),"")</f>
      </c>
      <c r="O21" s="29">
        <f t="shared" si="0"/>
      </c>
      <c r="P21" s="36">
        <f t="shared" si="1"/>
      </c>
    </row>
    <row r="22" spans="2:16" ht="12.75">
      <c r="B22" s="7" t="str">
        <f>IF(G22&lt;&gt;"-",RANK(G22,$G$11:$G$22),"x")</f>
        <v>x</v>
      </c>
      <c r="C22" s="17"/>
      <c r="D22" s="14"/>
      <c r="E22" s="12"/>
      <c r="F22" s="8" t="str">
        <f>IF(H22&lt;&gt;0,AVERAGE(H22:M22),"-")</f>
        <v>-</v>
      </c>
      <c r="G22" s="9" t="str">
        <f>IF(F22&lt;&gt;"-",+F22-E22,"-")</f>
        <v>-</v>
      </c>
      <c r="H22" s="13"/>
      <c r="I22" s="13"/>
      <c r="J22" s="13"/>
      <c r="K22" s="13"/>
      <c r="L22" s="13"/>
      <c r="M22" s="13"/>
      <c r="N22" s="10">
        <f>IF(H22&gt;0,MAX(H22:M22),"")</f>
      </c>
      <c r="O22" s="29">
        <f t="shared" si="0"/>
      </c>
      <c r="P22" s="36">
        <f t="shared" si="1"/>
      </c>
    </row>
    <row r="23" spans="2:16" ht="13.5" thickBot="1">
      <c r="B23" s="11"/>
      <c r="C23" s="20">
        <f>IF(H11&gt;0,AVERAGE(H11:M22),"-")</f>
        <v>158.83333333333334</v>
      </c>
      <c r="D23" s="19" t="s">
        <v>13</v>
      </c>
      <c r="E23" s="21"/>
      <c r="F23" s="22"/>
      <c r="G23" s="23" t="s">
        <v>12</v>
      </c>
      <c r="H23" s="24">
        <f aca="true" t="shared" si="2" ref="H23:M23">IF(SUM(H11:H22)&gt;0,AVERAGE(H11:H22),"-")</f>
        <v>163.55555555555554</v>
      </c>
      <c r="I23" s="24">
        <f t="shared" si="2"/>
        <v>158.22222222222223</v>
      </c>
      <c r="J23" s="24">
        <f t="shared" si="2"/>
        <v>156.88888888888889</v>
      </c>
      <c r="K23" s="24">
        <f t="shared" si="2"/>
        <v>150.44444444444446</v>
      </c>
      <c r="L23" s="24">
        <f t="shared" si="2"/>
        <v>161.11111111111111</v>
      </c>
      <c r="M23" s="24">
        <f t="shared" si="2"/>
        <v>162.77777777777777</v>
      </c>
      <c r="N23" s="37">
        <f>MAX(N11:N22)</f>
        <v>237</v>
      </c>
      <c r="O23" s="37">
        <f>MIN(O11:O22)</f>
        <v>104</v>
      </c>
      <c r="P23" s="37">
        <f>MIN(P11:P22)</f>
        <v>21</v>
      </c>
    </row>
    <row r="25" spans="8:13" ht="12.75">
      <c r="H25" s="18">
        <f aca="true" t="shared" si="3" ref="H25:M25">MAX(H11:H22)</f>
        <v>235</v>
      </c>
      <c r="I25" s="18">
        <f t="shared" si="3"/>
        <v>189</v>
      </c>
      <c r="J25" s="18">
        <f t="shared" si="3"/>
        <v>237</v>
      </c>
      <c r="K25" s="18">
        <f t="shared" si="3"/>
        <v>203</v>
      </c>
      <c r="L25" s="18">
        <f t="shared" si="3"/>
        <v>188</v>
      </c>
      <c r="M25" s="18">
        <f t="shared" si="3"/>
        <v>203</v>
      </c>
    </row>
    <row r="35" spans="8:13" ht="12.75">
      <c r="H35" s="38"/>
      <c r="I35" s="38"/>
      <c r="J35" s="38"/>
      <c r="K35" s="38"/>
      <c r="L35" s="38"/>
      <c r="M35" s="38"/>
    </row>
  </sheetData>
  <sheetProtection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J35 J11:J22">
    <cfRule type="cellIs" priority="2" dxfId="1" operator="lessThanOrEqual" stopIfTrue="1">
      <formula>0</formula>
    </cfRule>
    <cfRule type="cellIs" priority="3" dxfId="2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 K11:K22">
    <cfRule type="cellIs" priority="5" dxfId="1" operator="lessThanOrEqual" stopIfTrue="1">
      <formula>0</formula>
    </cfRule>
    <cfRule type="cellIs" priority="6" dxfId="2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 L11:L22">
    <cfRule type="cellIs" priority="8" dxfId="1" operator="lessThanOrEqual" stopIfTrue="1">
      <formula>0</formula>
    </cfRule>
    <cfRule type="cellIs" priority="9" dxfId="2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 I11:I22">
    <cfRule type="cellIs" priority="11" dxfId="1" operator="lessThanOrEqual" stopIfTrue="1">
      <formula>0</formula>
    </cfRule>
    <cfRule type="cellIs" priority="12" dxfId="2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 H11:H22">
    <cfRule type="cellIs" priority="14" dxfId="1" operator="lessThanOrEqual" stopIfTrue="1">
      <formula>0</formula>
    </cfRule>
    <cfRule type="cellIs" priority="15" dxfId="2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 M11:M22">
    <cfRule type="cellIs" priority="17" dxfId="1" operator="lessThanOrEqual" stopIfTrue="1">
      <formula>0</formula>
    </cfRule>
    <cfRule type="cellIs" priority="18" dxfId="2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5" operator="greaterThanOrEqual" stopIfTrue="1">
      <formula>5</formula>
    </cfRule>
    <cfRule type="cellIs" priority="24" dxfId="6" operator="lessThanOrEqual" stopIfTrue="1">
      <formula>-5</formula>
    </cfRule>
    <cfRule type="cellIs" priority="25" dxfId="7" operator="between" stopIfTrue="1">
      <formula>-5</formula>
      <formula>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20" sqref="G20"/>
    </sheetView>
  </sheetViews>
  <sheetFormatPr defaultColWidth="9.140625" defaultRowHeight="12.75"/>
  <cols>
    <col min="1" max="1" width="12.57421875" style="0" customWidth="1"/>
    <col min="2" max="7" width="9.140625" style="42" customWidth="1"/>
  </cols>
  <sheetData>
    <row r="1" spans="1:7" ht="12.75">
      <c r="A1" s="43"/>
      <c r="B1" s="44" t="s">
        <v>2</v>
      </c>
      <c r="C1" s="44" t="s">
        <v>27</v>
      </c>
      <c r="D1" s="44" t="s">
        <v>28</v>
      </c>
      <c r="E1" s="44" t="s">
        <v>29</v>
      </c>
      <c r="F1" s="44" t="s">
        <v>30</v>
      </c>
      <c r="G1" s="44" t="s">
        <v>31</v>
      </c>
    </row>
    <row r="2" spans="1:7" ht="12.75">
      <c r="A2" s="43" t="s">
        <v>20</v>
      </c>
      <c r="B2" s="44">
        <v>5</v>
      </c>
      <c r="C2" s="44">
        <v>8</v>
      </c>
      <c r="D2" s="44">
        <v>8</v>
      </c>
      <c r="E2" s="44">
        <v>8</v>
      </c>
      <c r="F2" s="44">
        <v>8</v>
      </c>
      <c r="G2" s="44">
        <v>6</v>
      </c>
    </row>
    <row r="3" spans="1:7" ht="12.75">
      <c r="A3" s="43" t="s">
        <v>21</v>
      </c>
      <c r="B3" s="44">
        <v>4</v>
      </c>
      <c r="C3" s="44">
        <v>7</v>
      </c>
      <c r="D3" s="44">
        <v>6</v>
      </c>
      <c r="E3" s="44">
        <v>7</v>
      </c>
      <c r="F3" s="44">
        <v>6</v>
      </c>
      <c r="G3" s="44">
        <v>5</v>
      </c>
    </row>
    <row r="4" spans="1:7" ht="12.75">
      <c r="A4" s="43" t="s">
        <v>22</v>
      </c>
      <c r="B4" s="44">
        <v>8</v>
      </c>
      <c r="C4" s="44">
        <v>9</v>
      </c>
      <c r="D4" s="44">
        <v>9</v>
      </c>
      <c r="E4" s="44">
        <v>9</v>
      </c>
      <c r="F4" s="44">
        <v>9</v>
      </c>
      <c r="G4" s="44">
        <v>9</v>
      </c>
    </row>
    <row r="5" spans="1:7" ht="12.75">
      <c r="A5" s="43" t="s">
        <v>26</v>
      </c>
      <c r="B5" s="44">
        <v>1</v>
      </c>
      <c r="C5" s="44">
        <v>1</v>
      </c>
      <c r="D5" s="44">
        <v>2</v>
      </c>
      <c r="E5" s="44">
        <v>1</v>
      </c>
      <c r="F5" s="44">
        <v>2</v>
      </c>
      <c r="G5" s="44">
        <v>2</v>
      </c>
    </row>
    <row r="6" spans="1:7" ht="12.75">
      <c r="A6" s="43" t="s">
        <v>18</v>
      </c>
      <c r="B6" s="44">
        <v>3</v>
      </c>
      <c r="C6" s="44">
        <v>3</v>
      </c>
      <c r="D6" s="44">
        <v>4</v>
      </c>
      <c r="E6" s="44">
        <v>4</v>
      </c>
      <c r="F6" s="44">
        <v>4</v>
      </c>
      <c r="G6" s="44">
        <v>4</v>
      </c>
    </row>
    <row r="7" spans="1:7" ht="12.75">
      <c r="A7" s="43" t="s">
        <v>19</v>
      </c>
      <c r="B7" s="44">
        <v>7</v>
      </c>
      <c r="C7" s="44">
        <v>2</v>
      </c>
      <c r="D7" s="44">
        <v>1</v>
      </c>
      <c r="E7" s="44">
        <v>2</v>
      </c>
      <c r="F7" s="44">
        <v>1</v>
      </c>
      <c r="G7" s="44">
        <v>1</v>
      </c>
    </row>
    <row r="8" spans="1:7" ht="12.75">
      <c r="A8" s="43" t="s">
        <v>23</v>
      </c>
      <c r="B8" s="44">
        <v>6</v>
      </c>
      <c r="C8" s="44">
        <v>4</v>
      </c>
      <c r="D8" s="44">
        <v>5</v>
      </c>
      <c r="E8" s="44">
        <v>6</v>
      </c>
      <c r="F8" s="44">
        <v>7</v>
      </c>
      <c r="G8" s="44">
        <v>7</v>
      </c>
    </row>
    <row r="9" spans="1:7" ht="12.75">
      <c r="A9" s="43" t="s">
        <v>24</v>
      </c>
      <c r="B9" s="44">
        <v>9</v>
      </c>
      <c r="C9" s="44">
        <v>6</v>
      </c>
      <c r="D9" s="44">
        <v>3</v>
      </c>
      <c r="E9" s="44">
        <v>3</v>
      </c>
      <c r="F9" s="44">
        <v>3</v>
      </c>
      <c r="G9" s="44">
        <v>3</v>
      </c>
    </row>
    <row r="10" spans="1:7" ht="12.75">
      <c r="A10" s="43" t="s">
        <v>25</v>
      </c>
      <c r="B10" s="44">
        <v>2</v>
      </c>
      <c r="C10" s="44">
        <v>5</v>
      </c>
      <c r="D10" s="44">
        <v>7</v>
      </c>
      <c r="E10" s="44">
        <v>5</v>
      </c>
      <c r="F10" s="44">
        <v>5</v>
      </c>
      <c r="G10" s="44">
        <v>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2012-12-30T19:23:06Z</dcterms:modified>
  <cp:category/>
  <cp:version/>
  <cp:contentType/>
  <cp:contentStatus/>
</cp:coreProperties>
</file>