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795" windowWidth="15480" windowHeight="11640" activeTab="0"/>
  </bookViews>
  <sheets>
    <sheet name="ESKO bowling" sheetId="1" r:id="rId1"/>
    <sheet name="hory" sheetId="2" r:id="rId2"/>
    <sheet name="xxx" sheetId="3" r:id="rId3"/>
  </sheets>
  <definedNames>
    <definedName name="hraci" localSheetId="2">'xxx'!#REF!</definedName>
    <definedName name="hraci">'ESKO bowling'!$B$10:$P$22</definedName>
    <definedName name="seradit" localSheetId="2">'xxx'!#REF!</definedName>
    <definedName name="seradit">'ESKO bowling'!$B$10:$N$22</definedName>
  </definedNames>
  <calcPr fullCalcOnLoad="1"/>
</workbook>
</file>

<file path=xl/sharedStrings.xml><?xml version="1.0" encoding="utf-8"?>
<sst xmlns="http://schemas.openxmlformats.org/spreadsheetml/2006/main" count="87" uniqueCount="68">
  <si>
    <t>pořadí</t>
  </si>
  <si>
    <t>jméno</t>
  </si>
  <si>
    <t>1.hra</t>
  </si>
  <si>
    <t>rozdíl</t>
  </si>
  <si>
    <t>průměr danej</t>
  </si>
  <si>
    <t>průměr hranej</t>
  </si>
  <si>
    <t>2.hra</t>
  </si>
  <si>
    <t>3.hra</t>
  </si>
  <si>
    <t>4.hra</t>
  </si>
  <si>
    <t>5.hra</t>
  </si>
  <si>
    <t>6.hra</t>
  </si>
  <si>
    <t>MAX</t>
  </si>
  <si>
    <t>průměr hry :</t>
  </si>
  <si>
    <t>průměr turnaje</t>
  </si>
  <si>
    <t>MIN</t>
  </si>
  <si>
    <t>±</t>
  </si>
  <si>
    <r>
      <t xml:space="preserve">kuž
</t>
    </r>
    <r>
      <rPr>
        <b/>
        <sz val="6"/>
        <rFont val="Arial"/>
        <family val="2"/>
      </rPr>
      <t>elky</t>
    </r>
  </si>
  <si>
    <r>
      <t xml:space="preserve">oko
</t>
    </r>
    <r>
      <rPr>
        <b/>
        <sz val="6"/>
        <rFont val="Arial"/>
        <family val="2"/>
      </rPr>
      <t>lik</t>
    </r>
  </si>
  <si>
    <t>x</t>
  </si>
  <si>
    <t>odehráli</t>
  </si>
  <si>
    <t>dvojic</t>
  </si>
  <si>
    <t>1 -- 24</t>
  </si>
  <si>
    <t>ml</t>
  </si>
  <si>
    <t>st</t>
  </si>
  <si>
    <t>kvalifikace</t>
  </si>
  <si>
    <t>o 5. místo</t>
  </si>
  <si>
    <t>o 4. místo</t>
  </si>
  <si>
    <t>bronz</t>
  </si>
  <si>
    <t>stříbro</t>
  </si>
  <si>
    <t>zlato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</si>
  <si>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</si>
  <si>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</si>
  <si>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</si>
  <si>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</si>
  <si>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</si>
  <si>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</si>
  <si>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</si>
  <si>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</si>
  <si>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</si>
  <si>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</si>
  <si>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</si>
  <si>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</si>
  <si>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</si>
  <si>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</si>
  <si>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</si>
  <si>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</si>
  <si>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</si>
  <si>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</si>
  <si>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</si>
  <si>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</si>
  <si>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</si>
  <si>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</si>
  <si>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</si>
  <si>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z</t>
  </si>
  <si>
    <t>y</t>
  </si>
  <si>
    <t>Jeníček</t>
  </si>
  <si>
    <t>Demuth</t>
  </si>
  <si>
    <t>Pobuda</t>
  </si>
  <si>
    <t>Lehnerová</t>
  </si>
  <si>
    <t>Würzová</t>
  </si>
  <si>
    <t>Mrviš</t>
  </si>
  <si>
    <t>Vosol</t>
  </si>
  <si>
    <t>9.11.2016  - ESKO MOST BOWLING CUP - soupeřem je tvůj průměr …</t>
  </si>
  <si>
    <t>Chytka</t>
  </si>
  <si>
    <t>Rejč</t>
  </si>
  <si>
    <t>Hojdarová</t>
  </si>
  <si>
    <t>Žofka</t>
  </si>
  <si>
    <t>Krunt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</si>
</sst>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  <numFmt numFmtId="170" formatCode="0.000000"/>
    <numFmt numFmtId="171" formatCode="0.00000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6"/>
      <name val="Arial"/>
      <family val="2"/>
    </font>
    <font>
      <sz val="6"/>
      <name val="Arial"/>
      <family val="0"/>
    </font>
    <font>
      <sz val="5"/>
      <name val="Arial"/>
      <family val="0"/>
    </font>
    <font>
      <i/>
      <sz val="6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i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1" fillId="25" borderId="13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24" borderId="13" xfId="0" applyFont="1" applyFill="1" applyBorder="1" applyAlignment="1" applyProtection="1">
      <alignment horizontal="center" vertical="center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/>
      <protection/>
    </xf>
    <xf numFmtId="2" fontId="9" fillId="0" borderId="14" xfId="0" applyNumberFormat="1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164" fontId="10" fillId="0" borderId="15" xfId="0" applyNumberFormat="1" applyFont="1" applyBorder="1" applyAlignment="1" applyProtection="1">
      <alignment horizontal="center"/>
      <protection/>
    </xf>
    <xf numFmtId="0" fontId="1" fillId="17" borderId="13" xfId="0" applyFont="1" applyFill="1" applyBorder="1" applyAlignment="1" applyProtection="1">
      <alignment horizontal="center" vertical="center"/>
      <protection/>
    </xf>
    <xf numFmtId="0" fontId="3" fillId="26" borderId="13" xfId="0" applyFont="1" applyFill="1" applyBorder="1" applyAlignment="1" applyProtection="1">
      <alignment horizontal="center" vertical="center" wrapText="1"/>
      <protection/>
    </xf>
    <xf numFmtId="0" fontId="1" fillId="4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1" fillId="19" borderId="0" xfId="0" applyFont="1" applyFill="1" applyBorder="1" applyAlignment="1" applyProtection="1">
      <alignment horizontal="center"/>
      <protection/>
    </xf>
    <xf numFmtId="0" fontId="0" fillId="24" borderId="0" xfId="0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65" fontId="2" fillId="14" borderId="13" xfId="0" applyNumberFormat="1" applyFont="1" applyFill="1" applyBorder="1" applyAlignment="1" applyProtection="1">
      <alignment horizontal="center" vertical="center"/>
      <protection/>
    </xf>
    <xf numFmtId="165" fontId="1" fillId="25" borderId="13" xfId="0" applyNumberFormat="1" applyFont="1" applyFill="1" applyBorder="1" applyAlignment="1" applyProtection="1">
      <alignment horizontal="center" vertical="center"/>
      <protection/>
    </xf>
    <xf numFmtId="0" fontId="3" fillId="26" borderId="13" xfId="0" applyFont="1" applyFill="1" applyBorder="1" applyAlignment="1" applyProtection="1">
      <alignment horizontal="center" vertical="center"/>
      <protection/>
    </xf>
    <xf numFmtId="0" fontId="3" fillId="27" borderId="13" xfId="0" applyFont="1" applyFill="1" applyBorder="1" applyAlignment="1" applyProtection="1">
      <alignment horizontal="center" vertical="center" wrapText="1"/>
      <protection/>
    </xf>
    <xf numFmtId="0" fontId="12" fillId="15" borderId="13" xfId="0" applyFont="1" applyFill="1" applyBorder="1" applyAlignment="1" applyProtection="1">
      <alignment horizontal="center" vertical="center" textRotation="90"/>
      <protection/>
    </xf>
    <xf numFmtId="0" fontId="13" fillId="8" borderId="13" xfId="0" applyFont="1" applyFill="1" applyBorder="1" applyAlignment="1" applyProtection="1">
      <alignment horizontal="center" vertical="center"/>
      <protection/>
    </xf>
    <xf numFmtId="0" fontId="14" fillId="7" borderId="13" xfId="0" applyFont="1" applyFill="1" applyBorder="1" applyAlignment="1" applyProtection="1">
      <alignment horizontal="center" vertical="center"/>
      <protection/>
    </xf>
    <xf numFmtId="0" fontId="3" fillId="15" borderId="13" xfId="0" applyFont="1" applyFill="1" applyBorder="1" applyAlignment="1" applyProtection="1">
      <alignment horizontal="center" vertical="center" wrapText="1"/>
      <protection/>
    </xf>
    <xf numFmtId="0" fontId="3" fillId="28" borderId="13" xfId="0" applyFont="1" applyFill="1" applyBorder="1" applyAlignment="1" applyProtection="1">
      <alignment horizontal="center" vertical="center"/>
      <protection/>
    </xf>
    <xf numFmtId="0" fontId="12" fillId="28" borderId="13" xfId="0" applyFont="1" applyFill="1" applyBorder="1" applyAlignment="1" applyProtection="1">
      <alignment horizontal="center" vertical="center"/>
      <protection/>
    </xf>
    <xf numFmtId="0" fontId="15" fillId="26" borderId="13" xfId="0" applyFont="1" applyFill="1" applyBorder="1" applyAlignment="1">
      <alignment horizontal="center" vertical="center"/>
    </xf>
    <xf numFmtId="0" fontId="12" fillId="7" borderId="13" xfId="0" applyFont="1" applyFill="1" applyBorder="1" applyAlignment="1" applyProtection="1">
      <alignment horizontal="center" vertical="center"/>
      <protection/>
    </xf>
    <xf numFmtId="165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 applyProtection="1">
      <alignment vertical="center"/>
      <protection locked="0"/>
    </xf>
    <xf numFmtId="20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26" borderId="0" xfId="0" applyFill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20" fontId="0" fillId="4" borderId="11" xfId="0" applyNumberForma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6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4" fontId="7" fillId="24" borderId="20" xfId="0" applyNumberFormat="1" applyFont="1" applyFill="1" applyBorder="1" applyAlignment="1" applyProtection="1">
      <alignment horizontal="center"/>
      <protection locked="0"/>
    </xf>
    <xf numFmtId="14" fontId="7" fillId="24" borderId="18" xfId="0" applyNumberFormat="1" applyFont="1" applyFill="1" applyBorder="1" applyAlignment="1" applyProtection="1">
      <alignment horizontal="center"/>
      <protection locked="0"/>
    </xf>
    <xf numFmtId="0" fontId="0" fillId="26" borderId="15" xfId="0" applyFill="1" applyBorder="1" applyAlignment="1">
      <alignment horizontal="center" vertical="center"/>
    </xf>
    <xf numFmtId="0" fontId="0" fillId="26" borderId="23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26" borderId="21" xfId="0" applyFill="1" applyBorder="1" applyAlignment="1">
      <alignment horizontal="center" vertical="center"/>
    </xf>
    <xf numFmtId="0" fontId="0" fillId="26" borderId="24" xfId="0" applyFill="1" applyBorder="1" applyAlignment="1">
      <alignment horizontal="center" vertical="center"/>
    </xf>
    <xf numFmtId="0" fontId="0" fillId="17" borderId="15" xfId="0" applyFill="1" applyBorder="1" applyAlignment="1">
      <alignment horizontal="center" vertical="center"/>
    </xf>
    <xf numFmtId="0" fontId="0" fillId="17" borderId="24" xfId="0" applyFill="1" applyBorder="1" applyAlignment="1">
      <alignment horizontal="center" vertical="center"/>
    </xf>
    <xf numFmtId="0" fontId="0" fillId="17" borderId="21" xfId="0" applyFill="1" applyBorder="1" applyAlignment="1">
      <alignment horizontal="center" vertical="center"/>
    </xf>
    <xf numFmtId="0" fontId="0" fillId="17" borderId="23" xfId="0" applyFill="1" applyBorder="1" applyAlignment="1">
      <alignment horizontal="center" vertical="center"/>
    </xf>
    <xf numFmtId="0" fontId="1" fillId="24" borderId="13" xfId="0" applyFont="1" applyFill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2"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1"/>
          <c:w val="0.806"/>
          <c:h val="0.9675"/>
        </c:manualLayout>
      </c:layout>
      <c:lineChart>
        <c:grouping val="standard"/>
        <c:varyColors val="0"/>
        <c:ser>
          <c:idx val="0"/>
          <c:order val="0"/>
          <c:tx>
            <c:strRef>
              <c:f>'ESKO bowling'!$C$11</c:f>
              <c:strCache>
                <c:ptCount val="1"/>
                <c:pt idx="0">
                  <c:v>Rejč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bowling'!$H$11:$M$11</c:f>
              <c:numCache>
                <c:ptCount val="6"/>
                <c:pt idx="0">
                  <c:v>247</c:v>
                </c:pt>
                <c:pt idx="1">
                  <c:v>227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'ESKO bowling'!$C$12</c:f>
              <c:strCache>
                <c:ptCount val="1"/>
                <c:pt idx="0">
                  <c:v>Lehnerová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bowling'!$H$12:$M$12</c:f>
              <c:numCache>
                <c:ptCount val="6"/>
                <c:pt idx="0">
                  <c:v>245</c:v>
                </c:pt>
                <c:pt idx="1">
                  <c:v>148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'ESKO bowling'!$C$13</c:f>
              <c:strCache>
                <c:ptCount val="1"/>
                <c:pt idx="0">
                  <c:v>Jeníček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bowling'!$H$13:$M$13</c:f>
              <c:numCache>
                <c:ptCount val="6"/>
                <c:pt idx="0">
                  <c:v>218</c:v>
                </c:pt>
                <c:pt idx="1">
                  <c:v>148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'ESKO bowling'!$C$14</c:f>
              <c:strCache>
                <c:ptCount val="1"/>
                <c:pt idx="0">
                  <c:v>Vosol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bowling'!$H$14:$M$14</c:f>
              <c:numCache>
                <c:ptCount val="6"/>
                <c:pt idx="0">
                  <c:v>191</c:v>
                </c:pt>
                <c:pt idx="1">
                  <c:v>173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'ESKO bowling'!$C$15</c:f>
              <c:strCache>
                <c:ptCount val="1"/>
                <c:pt idx="0">
                  <c:v>Pobuda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bowling'!$H$15:$M$15</c:f>
              <c:numCache>
                <c:ptCount val="6"/>
                <c:pt idx="0">
                  <c:v>204</c:v>
                </c:pt>
                <c:pt idx="1">
                  <c:v>183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'ESKO bowling'!$C$16</c:f>
              <c:strCache>
                <c:ptCount val="1"/>
                <c:pt idx="0">
                  <c:v>Chytka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bowling'!$H$16:$M$16</c:f>
              <c:numCache>
                <c:ptCount val="6"/>
                <c:pt idx="0">
                  <c:v>194</c:v>
                </c:pt>
                <c:pt idx="1">
                  <c:v>140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'ESKO bowling'!$C$17</c:f>
              <c:strCache>
                <c:ptCount val="1"/>
                <c:pt idx="0">
                  <c:v>Mrviš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bowling'!$H$17:$M$17</c:f>
              <c:numCache>
                <c:ptCount val="6"/>
                <c:pt idx="0">
                  <c:v>181</c:v>
                </c:pt>
                <c:pt idx="1">
                  <c:v>147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'ESKO bowling'!$C$18</c:f>
              <c:strCache>
                <c:ptCount val="1"/>
                <c:pt idx="0">
                  <c:v>Würzová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bowling'!$H$18:$M$18</c:f>
              <c:numCache>
                <c:ptCount val="6"/>
                <c:pt idx="0">
                  <c:v>139</c:v>
                </c:pt>
                <c:pt idx="1">
                  <c:v>167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'ESKO bowling'!$C$19</c:f>
              <c:strCache>
                <c:ptCount val="1"/>
                <c:pt idx="0">
                  <c:v>Demuth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bowling'!$H$19:$M$19</c:f>
              <c:numCache>
                <c:ptCount val="6"/>
                <c:pt idx="0">
                  <c:v>163</c:v>
                </c:pt>
                <c:pt idx="1">
                  <c:v>186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'ESKO bowling'!$C$20</c:f>
              <c:strCache>
                <c:ptCount val="1"/>
                <c:pt idx="0">
                  <c:v>Krunt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bowling'!$H$20:$M$20</c:f>
              <c:numCache>
                <c:ptCount val="6"/>
                <c:pt idx="0">
                  <c:v>125</c:v>
                </c:pt>
                <c:pt idx="1">
                  <c:v>123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'ESKO bowling'!$C$21</c:f>
              <c:strCache>
                <c:ptCount val="1"/>
                <c:pt idx="0">
                  <c:v>Žofka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bowling'!$H$21:$M$21</c:f>
              <c:numCache>
                <c:ptCount val="6"/>
                <c:pt idx="0">
                  <c:v>126</c:v>
                </c:pt>
                <c:pt idx="1">
                  <c:v>134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'ESKO bowling'!$C$22</c:f>
              <c:strCache>
                <c:ptCount val="1"/>
                <c:pt idx="0">
                  <c:v>Hojdarová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bowling'!$H$22:$M$22</c:f>
              <c:numCache>
                <c:ptCount val="6"/>
                <c:pt idx="0">
                  <c:v>132</c:v>
                </c:pt>
                <c:pt idx="1">
                  <c:v>130</c:v>
                </c:pt>
              </c:numCache>
            </c:numRef>
          </c:val>
          <c:smooth val="0"/>
        </c:ser>
        <c:marker val="1"/>
        <c:axId val="18394113"/>
        <c:axId val="31329290"/>
      </c:lineChart>
      <c:catAx>
        <c:axId val="18394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29290"/>
        <c:crosses val="autoZero"/>
        <c:auto val="1"/>
        <c:lblOffset val="100"/>
        <c:tickLblSkip val="1"/>
        <c:noMultiLvlLbl val="0"/>
      </c:catAx>
      <c:valAx>
        <c:axId val="31329290"/>
        <c:scaling>
          <c:orientation val="minMax"/>
          <c:max val="23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94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5"/>
          <c:y val="0.095"/>
          <c:w val="0.14975"/>
          <c:h val="0.7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4921259845" footer="0.492125984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28575</xdr:rowOff>
    </xdr:from>
    <xdr:to>
      <xdr:col>11</xdr:col>
      <xdr:colOff>171450</xdr:colOff>
      <xdr:row>8</xdr:row>
      <xdr:rowOff>95250</xdr:rowOff>
    </xdr:to>
    <xdr:pic>
      <xdr:nvPicPr>
        <xdr:cNvPr id="1" name="Picture 1" descr="bg4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4695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391150"/>
    <xdr:graphicFrame>
      <xdr:nvGraphicFramePr>
        <xdr:cNvPr id="1" name="Shape 1025"/>
        <xdr:cNvGraphicFramePr/>
      </xdr:nvGraphicFramePr>
      <xdr:xfrm>
        <a:off x="0" y="180975"/>
        <a:ext cx="92392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5"/>
  <sheetViews>
    <sheetView showRowColHeaders="0" tabSelected="1" zoomScale="160" zoomScaleNormal="160" zoomScalePageLayoutView="0" workbookViewId="0" topLeftCell="A1">
      <selection activeCell="M19" sqref="M19"/>
    </sheetView>
  </sheetViews>
  <sheetFormatPr defaultColWidth="9.140625" defaultRowHeight="12.75"/>
  <cols>
    <col min="1" max="1" width="0.9921875" style="0" customWidth="1"/>
    <col min="2" max="2" width="7.28125" style="0" customWidth="1"/>
    <col min="3" max="3" width="12.57421875" style="0" bestFit="1" customWidth="1"/>
    <col min="4" max="4" width="2.8515625" style="0" customWidth="1"/>
    <col min="5" max="5" width="8.28125" style="0" customWidth="1"/>
    <col min="6" max="6" width="8.421875" style="0" customWidth="1"/>
    <col min="7" max="7" width="7.8515625" style="0" customWidth="1"/>
    <col min="8" max="13" width="5.28125" style="0" customWidth="1"/>
    <col min="14" max="14" width="7.140625" style="0" bestFit="1" customWidth="1"/>
    <col min="15" max="15" width="4.140625" style="0" customWidth="1"/>
    <col min="16" max="16" width="3.140625" style="0" customWidth="1"/>
    <col min="17" max="17" width="4.7109375" style="0" customWidth="1"/>
    <col min="18" max="18" width="2.421875" style="0" customWidth="1"/>
    <col min="19" max="19" width="3.7109375" style="0" customWidth="1"/>
    <col min="20" max="20" width="2.7109375" style="0" customWidth="1"/>
    <col min="21" max="21" width="7.7109375" style="0" customWidth="1"/>
  </cols>
  <sheetData>
    <row r="1" ht="3.75" customHeight="1"/>
    <row r="2" spans="2:16" ht="1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18"/>
      <c r="P2" s="19"/>
    </row>
    <row r="3" spans="2:19" ht="9.75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  <c r="P3" s="20"/>
      <c r="Q3" s="40"/>
      <c r="R3" s="41"/>
      <c r="S3" s="42"/>
    </row>
    <row r="4" spans="2:21" ht="12.75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52"/>
      <c r="N4" s="52"/>
      <c r="O4" s="56"/>
      <c r="P4" s="56"/>
      <c r="Q4" s="52"/>
      <c r="R4" s="56"/>
      <c r="S4" s="56"/>
      <c r="T4" s="56"/>
      <c r="U4" s="53"/>
    </row>
    <row r="5" spans="2:21" ht="12.7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56"/>
      <c r="N5" s="56"/>
      <c r="O5" s="56"/>
      <c r="P5" s="56"/>
      <c r="Q5" s="56"/>
      <c r="R5" s="56"/>
      <c r="S5" s="56"/>
      <c r="T5" s="56"/>
      <c r="U5" s="54"/>
    </row>
    <row r="6" spans="2:21" ht="12.75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56"/>
      <c r="N6" s="56"/>
      <c r="O6" s="56"/>
      <c r="P6" s="56"/>
      <c r="Q6" s="56"/>
      <c r="R6" s="56"/>
      <c r="S6" s="56"/>
      <c r="T6" s="56"/>
      <c r="U6" s="54"/>
    </row>
    <row r="7" spans="2:21" ht="12.75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55"/>
      <c r="N7" s="55"/>
      <c r="O7" s="55"/>
      <c r="P7" s="55"/>
      <c r="Q7" s="55"/>
      <c r="R7" s="55"/>
      <c r="S7" s="55"/>
      <c r="T7" s="55"/>
      <c r="U7" s="54"/>
    </row>
    <row r="8" spans="2:19" ht="12.75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  <c r="P8" s="20"/>
      <c r="Q8" s="43"/>
      <c r="R8" s="44"/>
      <c r="S8" s="45"/>
    </row>
    <row r="9" spans="2:19" ht="24.75" customHeight="1">
      <c r="B9" s="69" t="s">
        <v>62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22"/>
      <c r="P9" s="21"/>
      <c r="Q9" s="46"/>
      <c r="R9" s="47"/>
      <c r="S9" s="48"/>
    </row>
    <row r="10" spans="2:19" s="1" customFormat="1" ht="30.75">
      <c r="B10" s="15" t="s">
        <v>0</v>
      </c>
      <c r="C10" s="15" t="s">
        <v>1</v>
      </c>
      <c r="D10" s="7" t="s">
        <v>40</v>
      </c>
      <c r="E10" s="8" t="s">
        <v>4</v>
      </c>
      <c r="F10" s="16" t="s">
        <v>5</v>
      </c>
      <c r="G10" s="17" t="s">
        <v>3</v>
      </c>
      <c r="H10" s="7" t="s">
        <v>2</v>
      </c>
      <c r="I10" s="7" t="s">
        <v>6</v>
      </c>
      <c r="J10" s="7" t="s">
        <v>7</v>
      </c>
      <c r="K10" s="7" t="s">
        <v>8</v>
      </c>
      <c r="L10" s="7" t="s">
        <v>9</v>
      </c>
      <c r="M10" s="7" t="s">
        <v>10</v>
      </c>
      <c r="N10" s="35" t="s">
        <v>11</v>
      </c>
      <c r="O10" s="35" t="s">
        <v>14</v>
      </c>
      <c r="P10" s="36" t="s">
        <v>15</v>
      </c>
      <c r="Q10" s="34" t="s">
        <v>16</v>
      </c>
      <c r="R10" s="31" t="s">
        <v>0</v>
      </c>
      <c r="S10" s="30" t="s">
        <v>17</v>
      </c>
    </row>
    <row r="11" spans="2:19" ht="12.75">
      <c r="B11" s="5">
        <f>IF(G11&lt;&gt;"-",RANK(G11,$G$11:$G$22),"x")</f>
        <v>1</v>
      </c>
      <c r="C11" s="81" t="s">
        <v>64</v>
      </c>
      <c r="D11" s="26" t="s">
        <v>42</v>
      </c>
      <c r="E11" s="39">
        <v>165</v>
      </c>
      <c r="F11" s="27">
        <f>IF(H11&lt;&gt;0,AVERAGE(H11:M11),"-")</f>
        <v>195.83333333333334</v>
      </c>
      <c r="G11" s="28">
        <f>IF(F11&lt;&gt;"-",+F11-E11,"-")</f>
        <v>30.833333333333343</v>
      </c>
      <c r="H11" s="51">
        <v>247</v>
      </c>
      <c r="I11" s="51">
        <v>227</v>
      </c>
      <c r="J11" s="51">
        <v>165</v>
      </c>
      <c r="K11" s="51">
        <v>175</v>
      </c>
      <c r="L11" s="51">
        <v>147</v>
      </c>
      <c r="M11" s="51">
        <v>214</v>
      </c>
      <c r="N11" s="29">
        <f>IF(H11&gt;0,MAX(H11:M11),"")</f>
        <v>247</v>
      </c>
      <c r="O11" s="29">
        <f>IF(H11&gt;0,MIN(H11:M11),"")</f>
        <v>147</v>
      </c>
      <c r="P11" s="37">
        <f>IF(H11&gt;0,N11-O11,"")</f>
        <v>100</v>
      </c>
      <c r="Q11" s="38">
        <f>SUM(H11:M11)</f>
        <v>1175</v>
      </c>
      <c r="R11" s="33">
        <f>RANK(Q11,$Q$11:$Q$22)</f>
        <v>1</v>
      </c>
      <c r="S11" s="32">
        <f>ABS($Q$25-Q11)</f>
        <v>0</v>
      </c>
    </row>
    <row r="12" spans="2:19" ht="12.75">
      <c r="B12" s="5">
        <f>IF(G12&lt;&gt;"-",RANK(G12,$G$11:$G$22),"x")</f>
        <v>2</v>
      </c>
      <c r="C12" s="81" t="s">
        <v>67</v>
      </c>
      <c r="D12" s="26" t="s">
        <v>42</v>
      </c>
      <c r="E12" s="39">
        <v>130</v>
      </c>
      <c r="F12" s="27">
        <f>IF(H12&lt;&gt;0,AVERAGE(H12:M12),"-")</f>
        <v>147.5</v>
      </c>
      <c r="G12" s="28">
        <f>IF(F12&lt;&gt;"-",+F12-E12,"-")</f>
        <v>17.5</v>
      </c>
      <c r="H12" s="51">
        <v>125</v>
      </c>
      <c r="I12" s="51">
        <v>123</v>
      </c>
      <c r="J12" s="51">
        <v>180</v>
      </c>
      <c r="K12" s="51">
        <v>186</v>
      </c>
      <c r="L12" s="51">
        <v>127</v>
      </c>
      <c r="M12" s="51">
        <v>144</v>
      </c>
      <c r="N12" s="29">
        <f>IF(H12&gt;0,MAX(H12:M12),"")</f>
        <v>186</v>
      </c>
      <c r="O12" s="29">
        <f>IF(H12&gt;0,MIN(H12:M12),"")</f>
        <v>123</v>
      </c>
      <c r="P12" s="37">
        <f>IF(H12&gt;0,N12-O12,"")</f>
        <v>63</v>
      </c>
      <c r="Q12" s="38">
        <f>SUM(H12:M12)</f>
        <v>885</v>
      </c>
      <c r="R12" s="33">
        <f>RANK(Q12,$Q$11:$Q$22)</f>
        <v>10</v>
      </c>
      <c r="S12" s="32">
        <f>ABS($Q$25-Q12)</f>
        <v>290</v>
      </c>
    </row>
    <row r="13" spans="2:19" ht="12.75">
      <c r="B13" s="5">
        <f>IF(G13&lt;&gt;"-",RANK(G13,$G$11:$G$22),"x")</f>
        <v>3</v>
      </c>
      <c r="C13" s="81" t="s">
        <v>60</v>
      </c>
      <c r="D13" s="26" t="s">
        <v>33</v>
      </c>
      <c r="E13" s="39">
        <v>164</v>
      </c>
      <c r="F13" s="27">
        <f>IF(H13&lt;&gt;0,AVERAGE(H13:M13),"-")</f>
        <v>175.5</v>
      </c>
      <c r="G13" s="28">
        <f>IF(F13&lt;&gt;"-",+F13-E13,"-")</f>
        <v>11.5</v>
      </c>
      <c r="H13" s="51">
        <v>181</v>
      </c>
      <c r="I13" s="51">
        <v>147</v>
      </c>
      <c r="J13" s="51">
        <v>153</v>
      </c>
      <c r="K13" s="51">
        <v>143</v>
      </c>
      <c r="L13" s="51">
        <v>197</v>
      </c>
      <c r="M13" s="51">
        <v>232</v>
      </c>
      <c r="N13" s="29">
        <f>IF(H13&gt;0,MAX(H13:M13),"")</f>
        <v>232</v>
      </c>
      <c r="O13" s="29">
        <f>IF(H13&gt;0,MIN(H13:M13),"")</f>
        <v>143</v>
      </c>
      <c r="P13" s="37">
        <f>IF(H13&gt;0,N13-O13,"")</f>
        <v>89</v>
      </c>
      <c r="Q13" s="38">
        <f>SUM(H13:M13)</f>
        <v>1053</v>
      </c>
      <c r="R13" s="33">
        <f>RANK(Q13,$Q$11:$Q$22)</f>
        <v>3</v>
      </c>
      <c r="S13" s="32">
        <f>ABS($Q$25-Q13)</f>
        <v>122</v>
      </c>
    </row>
    <row r="14" spans="2:19" ht="12.75">
      <c r="B14" s="5">
        <f>IF(G14&lt;&gt;"-",RANK(G14,$G$11:$G$22),"x")</f>
        <v>4</v>
      </c>
      <c r="C14" s="81" t="s">
        <v>58</v>
      </c>
      <c r="D14" s="26" t="s">
        <v>33</v>
      </c>
      <c r="E14" s="39">
        <v>158</v>
      </c>
      <c r="F14" s="27">
        <f>IF(H14&lt;&gt;0,AVERAGE(H14:M14),"-")</f>
        <v>168.5</v>
      </c>
      <c r="G14" s="28">
        <f>IF(F14&lt;&gt;"-",+F14-E14,"-")</f>
        <v>10.5</v>
      </c>
      <c r="H14" s="51">
        <v>245</v>
      </c>
      <c r="I14" s="51">
        <v>148</v>
      </c>
      <c r="J14" s="51">
        <v>189</v>
      </c>
      <c r="K14" s="51">
        <v>134</v>
      </c>
      <c r="L14" s="51">
        <v>126</v>
      </c>
      <c r="M14" s="51">
        <v>169</v>
      </c>
      <c r="N14" s="29">
        <f>IF(H14&gt;0,MAX(H14:M14),"")</f>
        <v>245</v>
      </c>
      <c r="O14" s="29">
        <f>IF(H14&gt;0,MIN(H14:M14),"")</f>
        <v>126</v>
      </c>
      <c r="P14" s="37">
        <f>IF(H14&gt;0,N14-O14,"")</f>
        <v>119</v>
      </c>
      <c r="Q14" s="38">
        <f>SUM(H14:M14)</f>
        <v>1011</v>
      </c>
      <c r="R14" s="33">
        <f>RANK(Q14,$Q$11:$Q$22)</f>
        <v>5</v>
      </c>
      <c r="S14" s="32">
        <f>ABS($Q$25-Q14)</f>
        <v>164</v>
      </c>
    </row>
    <row r="15" spans="2:19" ht="12.75">
      <c r="B15" s="5">
        <f>IF(G15&lt;&gt;"-",RANK(G15,$G$11:$G$22),"x")</f>
        <v>5</v>
      </c>
      <c r="C15" s="81" t="s">
        <v>57</v>
      </c>
      <c r="D15" s="26" t="s">
        <v>33</v>
      </c>
      <c r="E15" s="39">
        <v>174</v>
      </c>
      <c r="F15" s="27">
        <f>IF(H15&lt;&gt;0,AVERAGE(H15:M15),"-")</f>
        <v>183.5</v>
      </c>
      <c r="G15" s="28">
        <f>IF(F15&lt;&gt;"-",+F15-E15,"-")</f>
        <v>9.5</v>
      </c>
      <c r="H15" s="51">
        <v>204</v>
      </c>
      <c r="I15" s="51">
        <v>183</v>
      </c>
      <c r="J15" s="51">
        <v>173</v>
      </c>
      <c r="K15" s="51">
        <v>169</v>
      </c>
      <c r="L15" s="51">
        <v>189</v>
      </c>
      <c r="M15" s="51">
        <v>183</v>
      </c>
      <c r="N15" s="29">
        <f>IF(H15&gt;0,MAX(H15:M15),"")</f>
        <v>204</v>
      </c>
      <c r="O15" s="29">
        <f>IF(H15&gt;0,MIN(H15:M15),"")</f>
        <v>169</v>
      </c>
      <c r="P15" s="37">
        <f>IF(H15&gt;0,N15-O15,"")</f>
        <v>35</v>
      </c>
      <c r="Q15" s="38">
        <f>SUM(H15:M15)</f>
        <v>1101</v>
      </c>
      <c r="R15" s="33">
        <f>RANK(Q15,$Q$11:$Q$22)</f>
        <v>2</v>
      </c>
      <c r="S15" s="32">
        <f>ABS($Q$25-Q15)</f>
        <v>74</v>
      </c>
    </row>
    <row r="16" spans="2:19" ht="12.75">
      <c r="B16" s="5">
        <f>IF(G16&lt;&gt;"-",RANK(G16,$G$11:$G$22),"x")</f>
        <v>6</v>
      </c>
      <c r="C16" s="81" t="s">
        <v>59</v>
      </c>
      <c r="D16" s="26" t="s">
        <v>33</v>
      </c>
      <c r="E16" s="39">
        <v>155</v>
      </c>
      <c r="F16" s="27">
        <f>IF(H16&lt;&gt;0,AVERAGE(H16:M16),"-")</f>
        <v>159.16666666666666</v>
      </c>
      <c r="G16" s="28">
        <f>IF(F16&lt;&gt;"-",+F16-E16,"-")</f>
        <v>4.166666666666657</v>
      </c>
      <c r="H16" s="51">
        <v>139</v>
      </c>
      <c r="I16" s="51">
        <v>167</v>
      </c>
      <c r="J16" s="51">
        <v>187</v>
      </c>
      <c r="K16" s="51">
        <v>137</v>
      </c>
      <c r="L16" s="51">
        <v>150</v>
      </c>
      <c r="M16" s="51">
        <v>175</v>
      </c>
      <c r="N16" s="29">
        <f>IF(H16&gt;0,MAX(H16:M16),"")</f>
        <v>187</v>
      </c>
      <c r="O16" s="29">
        <f>IF(H16&gt;0,MIN(H16:M16),"")</f>
        <v>137</v>
      </c>
      <c r="P16" s="37">
        <f>IF(H16&gt;0,N16-O16,"")</f>
        <v>50</v>
      </c>
      <c r="Q16" s="38">
        <f>SUM(H16:M16)</f>
        <v>955</v>
      </c>
      <c r="R16" s="33">
        <f>RANK(Q16,$Q$11:$Q$22)</f>
        <v>7</v>
      </c>
      <c r="S16" s="32">
        <f>ABS($Q$25-Q16)</f>
        <v>220</v>
      </c>
    </row>
    <row r="17" spans="2:19" ht="12.75">
      <c r="B17" s="5">
        <f>IF(G17&lt;&gt;"-",RANK(G17,$G$11:$G$22),"x")</f>
        <v>7</v>
      </c>
      <c r="C17" s="81" t="s">
        <v>63</v>
      </c>
      <c r="D17" s="26" t="s">
        <v>33</v>
      </c>
      <c r="E17" s="39">
        <v>155</v>
      </c>
      <c r="F17" s="27">
        <f>IF(H17&lt;&gt;0,AVERAGE(H17:M17),"-")</f>
        <v>156.33333333333334</v>
      </c>
      <c r="G17" s="28">
        <f>IF(F17&lt;&gt;"-",+F17-E17,"-")</f>
        <v>1.3333333333333428</v>
      </c>
      <c r="H17" s="51">
        <v>194</v>
      </c>
      <c r="I17" s="51">
        <v>140</v>
      </c>
      <c r="J17" s="51">
        <v>150</v>
      </c>
      <c r="K17" s="51">
        <v>173</v>
      </c>
      <c r="L17" s="51">
        <v>147</v>
      </c>
      <c r="M17" s="51">
        <v>134</v>
      </c>
      <c r="N17" s="29">
        <f>IF(H17&gt;0,MAX(H17:M17),"")</f>
        <v>194</v>
      </c>
      <c r="O17" s="29">
        <f>IF(H17&gt;0,MIN(H17:M17),"")</f>
        <v>134</v>
      </c>
      <c r="P17" s="37">
        <f>IF(H17&gt;0,N17-O17,"")</f>
        <v>60</v>
      </c>
      <c r="Q17" s="38">
        <f>SUM(H17:M17)</f>
        <v>938</v>
      </c>
      <c r="R17" s="33">
        <f>RANK(Q17,$Q$11:$Q$22)</f>
        <v>8</v>
      </c>
      <c r="S17" s="32">
        <f>ABS($Q$25-Q17)</f>
        <v>237</v>
      </c>
    </row>
    <row r="18" spans="2:19" ht="12.75">
      <c r="B18" s="5">
        <f>IF(G18&lt;&gt;"-",RANK(G18,$G$11:$G$22),"x")</f>
        <v>8</v>
      </c>
      <c r="C18" s="81" t="s">
        <v>55</v>
      </c>
      <c r="D18" s="26" t="s">
        <v>42</v>
      </c>
      <c r="E18" s="39">
        <v>160</v>
      </c>
      <c r="F18" s="27">
        <f>IF(H18&lt;&gt;0,AVERAGE(H18:M18),"-")</f>
        <v>161.16666666666666</v>
      </c>
      <c r="G18" s="28">
        <f>IF(F18&lt;&gt;"-",+F18-E18,"-")</f>
        <v>1.1666666666666572</v>
      </c>
      <c r="H18" s="51">
        <v>218</v>
      </c>
      <c r="I18" s="51">
        <v>148</v>
      </c>
      <c r="J18" s="51">
        <v>135</v>
      </c>
      <c r="K18" s="51">
        <v>125</v>
      </c>
      <c r="L18" s="51">
        <v>165</v>
      </c>
      <c r="M18" s="51">
        <v>176</v>
      </c>
      <c r="N18" s="29">
        <f>IF(H18&gt;0,MAX(H18:M18),"")</f>
        <v>218</v>
      </c>
      <c r="O18" s="29">
        <f>IF(H18&gt;0,MIN(H18:M18),"")</f>
        <v>125</v>
      </c>
      <c r="P18" s="37">
        <f>IF(H18&gt;0,N18-O18,"")</f>
        <v>93</v>
      </c>
      <c r="Q18" s="38">
        <f>SUM(H18:M18)</f>
        <v>967</v>
      </c>
      <c r="R18" s="33">
        <f>RANK(Q18,$Q$11:$Q$22)</f>
        <v>6</v>
      </c>
      <c r="S18" s="32">
        <f>ABS($Q$25-Q18)</f>
        <v>208</v>
      </c>
    </row>
    <row r="19" spans="2:19" ht="12.75">
      <c r="B19" s="5">
        <f>IF(G19&lt;&gt;"-",RANK(G19,$G$11:$G$22),"x")</f>
        <v>9</v>
      </c>
      <c r="C19" s="81" t="s">
        <v>56</v>
      </c>
      <c r="D19" s="26" t="s">
        <v>42</v>
      </c>
      <c r="E19" s="39">
        <v>180</v>
      </c>
      <c r="F19" s="27">
        <f>IF(H19&lt;&gt;0,AVERAGE(H19:M19),"-")</f>
        <v>171.16666666666666</v>
      </c>
      <c r="G19" s="28">
        <f>IF(F19&lt;&gt;"-",+F19-E19,"-")</f>
        <v>-8.833333333333343</v>
      </c>
      <c r="H19" s="51">
        <v>163</v>
      </c>
      <c r="I19" s="51">
        <v>186</v>
      </c>
      <c r="J19" s="51">
        <v>177</v>
      </c>
      <c r="K19" s="51">
        <v>142</v>
      </c>
      <c r="L19" s="51">
        <v>159</v>
      </c>
      <c r="M19" s="51">
        <v>200</v>
      </c>
      <c r="N19" s="29">
        <f>IF(H19&gt;0,MAX(H19:M19),"")</f>
        <v>200</v>
      </c>
      <c r="O19" s="29">
        <f>IF(H19&gt;0,MIN(H19:M19),"")</f>
        <v>142</v>
      </c>
      <c r="P19" s="37">
        <f>IF(H19&gt;0,N19-O19,"")</f>
        <v>58</v>
      </c>
      <c r="Q19" s="38">
        <f>SUM(H19:M19)</f>
        <v>1027</v>
      </c>
      <c r="R19" s="33">
        <f>RANK(Q19,$Q$11:$Q$22)</f>
        <v>4</v>
      </c>
      <c r="S19" s="32">
        <f>ABS($Q$25-Q19)</f>
        <v>148</v>
      </c>
    </row>
    <row r="20" spans="2:19" ht="12.75">
      <c r="B20" s="5">
        <f>IF(G20&lt;&gt;"-",RANK(G20,$G$11:$G$22),"x")</f>
        <v>10</v>
      </c>
      <c r="C20" s="81" t="s">
        <v>65</v>
      </c>
      <c r="D20" s="26" t="s">
        <v>42</v>
      </c>
      <c r="E20" s="39">
        <v>155</v>
      </c>
      <c r="F20" s="27">
        <f>IF(H20&lt;&gt;0,AVERAGE(H20:M20),"-")</f>
        <v>144.83333333333334</v>
      </c>
      <c r="G20" s="28">
        <f>IF(F20&lt;&gt;"-",+F20-E20,"-")</f>
        <v>-10.166666666666657</v>
      </c>
      <c r="H20" s="51">
        <v>132</v>
      </c>
      <c r="I20" s="51">
        <v>130</v>
      </c>
      <c r="J20" s="51">
        <v>158</v>
      </c>
      <c r="K20" s="51">
        <v>125</v>
      </c>
      <c r="L20" s="51">
        <v>172</v>
      </c>
      <c r="M20" s="51">
        <v>152</v>
      </c>
      <c r="N20" s="29">
        <f>IF(H20&gt;0,MAX(H20:M20),"")</f>
        <v>172</v>
      </c>
      <c r="O20" s="29">
        <f>IF(H20&gt;0,MIN(H20:M20),"")</f>
        <v>125</v>
      </c>
      <c r="P20" s="37">
        <f>IF(H20&gt;0,N20-O20,"")</f>
        <v>47</v>
      </c>
      <c r="Q20" s="38">
        <f>SUM(H20:M20)</f>
        <v>869</v>
      </c>
      <c r="R20" s="33">
        <f>RANK(Q20,$Q$11:$Q$22)</f>
        <v>11</v>
      </c>
      <c r="S20" s="32">
        <f>ABS($Q$25-Q20)</f>
        <v>306</v>
      </c>
    </row>
    <row r="21" spans="2:19" ht="12.75">
      <c r="B21" s="5">
        <f>IF(G21&lt;&gt;"-",RANK(G21,$G$11:$G$22),"x")</f>
        <v>11</v>
      </c>
      <c r="C21" s="81" t="s">
        <v>61</v>
      </c>
      <c r="D21" s="26" t="s">
        <v>33</v>
      </c>
      <c r="E21" s="39">
        <v>161</v>
      </c>
      <c r="F21" s="27">
        <f>IF(H21&lt;&gt;0,AVERAGE(H21:M21),"-")</f>
        <v>150.66666666666666</v>
      </c>
      <c r="G21" s="28">
        <f>IF(F21&lt;&gt;"-",+F21-E21,"-")</f>
        <v>-10.333333333333343</v>
      </c>
      <c r="H21" s="51">
        <v>191</v>
      </c>
      <c r="I21" s="51">
        <v>173</v>
      </c>
      <c r="J21" s="51">
        <v>178</v>
      </c>
      <c r="K21" s="51">
        <v>102</v>
      </c>
      <c r="L21" s="51">
        <v>133</v>
      </c>
      <c r="M21" s="51">
        <v>127</v>
      </c>
      <c r="N21" s="29">
        <f>IF(H21&gt;0,MAX(H21:M21),"")</f>
        <v>191</v>
      </c>
      <c r="O21" s="29">
        <f>IF(H21&gt;0,MIN(H21:M21),"")</f>
        <v>102</v>
      </c>
      <c r="P21" s="37">
        <f>IF(H21&gt;0,N21-O21,"")</f>
        <v>89</v>
      </c>
      <c r="Q21" s="38">
        <f>SUM(H21:M21)</f>
        <v>904</v>
      </c>
      <c r="R21" s="33">
        <f>RANK(Q21,$Q$11:$Q$22)</f>
        <v>9</v>
      </c>
      <c r="S21" s="32">
        <f>ABS($Q$25-Q21)</f>
        <v>271</v>
      </c>
    </row>
    <row r="22" spans="2:19" ht="12.75">
      <c r="B22" s="5">
        <f>IF(G22&lt;&gt;"-",RANK(G22,$G$11:$G$22),"x")</f>
        <v>12</v>
      </c>
      <c r="C22" s="81" t="s">
        <v>66</v>
      </c>
      <c r="D22" s="26" t="s">
        <v>42</v>
      </c>
      <c r="E22" s="39">
        <v>150</v>
      </c>
      <c r="F22" s="27">
        <f>IF(H22&lt;&gt;0,AVERAGE(H22:M22),"-")</f>
        <v>132.66666666666666</v>
      </c>
      <c r="G22" s="28">
        <f>IF(F22&lt;&gt;"-",+F22-E22,"-")</f>
        <v>-17.333333333333343</v>
      </c>
      <c r="H22" s="51">
        <v>126</v>
      </c>
      <c r="I22" s="51">
        <v>134</v>
      </c>
      <c r="J22" s="51">
        <v>150</v>
      </c>
      <c r="K22" s="51">
        <v>133</v>
      </c>
      <c r="L22" s="51">
        <v>108</v>
      </c>
      <c r="M22" s="51">
        <v>145</v>
      </c>
      <c r="N22" s="29">
        <f>IF(H22&gt;0,MAX(H22:M22),"")</f>
        <v>150</v>
      </c>
      <c r="O22" s="29">
        <f>IF(H22&gt;0,MIN(H22:M22),"")</f>
        <v>108</v>
      </c>
      <c r="P22" s="37">
        <f>IF(H22&gt;0,N22-O22,"")</f>
        <v>42</v>
      </c>
      <c r="Q22" s="38">
        <f>SUM(H22:M22)</f>
        <v>796</v>
      </c>
      <c r="R22" s="33">
        <f>RANK(Q22,$Q$11:$Q$22)</f>
        <v>12</v>
      </c>
      <c r="S22" s="32">
        <f>ABS($Q$25-Q22)</f>
        <v>379</v>
      </c>
    </row>
    <row r="23" spans="2:16" ht="13.5" thickBot="1">
      <c r="B23" s="6"/>
      <c r="C23" s="10">
        <f>IF(H11&gt;0,AVERAGE(H11:M22),"-")</f>
        <v>162.23611111111111</v>
      </c>
      <c r="D23" s="9" t="s">
        <v>13</v>
      </c>
      <c r="E23" s="11"/>
      <c r="F23" s="12"/>
      <c r="G23" s="13" t="s">
        <v>12</v>
      </c>
      <c r="H23" s="14">
        <f>IF(SUM(H11:H22)&gt;0,AVERAGE(H11:H22),"-")</f>
        <v>180.41666666666666</v>
      </c>
      <c r="I23" s="14">
        <f>IF(SUM(I11:I22)&gt;0,AVERAGE(I11:I22),"-")</f>
        <v>158.83333333333334</v>
      </c>
      <c r="J23" s="14">
        <f>IF(SUM(J11:J22)&gt;0,AVERAGE(J11:J22),"-")</f>
        <v>166.25</v>
      </c>
      <c r="K23" s="14">
        <f>IF(SUM(K11:K22)&gt;0,AVERAGE(K11:K22),"-")</f>
        <v>145.33333333333334</v>
      </c>
      <c r="L23" s="14">
        <f>IF(SUM(L11:L22)&gt;0,AVERAGE(L11:L22),"-")</f>
        <v>151.66666666666666</v>
      </c>
      <c r="M23" s="14">
        <f>IF(SUM(M11:M22)&gt;0,AVERAGE(M11:M22),"-")</f>
        <v>170.91666666666666</v>
      </c>
      <c r="N23" s="23">
        <f>MAX(N11:N22)</f>
        <v>247</v>
      </c>
      <c r="O23" s="23">
        <f>MIN(O11:O22)</f>
        <v>102</v>
      </c>
      <c r="P23" s="23">
        <f>MIN(P11:P22)</f>
        <v>35</v>
      </c>
    </row>
    <row r="24" spans="8:13" ht="12.75">
      <c r="H24" s="14">
        <f>MIN(H11:H22)</f>
        <v>125</v>
      </c>
      <c r="I24" s="14">
        <f>MIN(I11:I22)</f>
        <v>123</v>
      </c>
      <c r="J24" s="14">
        <f>MIN(J11:J22)</f>
        <v>135</v>
      </c>
      <c r="K24" s="14">
        <f>MIN(K11:K22)</f>
        <v>102</v>
      </c>
      <c r="L24" s="14">
        <f>MIN(L11:L22)</f>
        <v>108</v>
      </c>
      <c r="M24" s="14">
        <f>MIN(M11:M22)</f>
        <v>127</v>
      </c>
    </row>
    <row r="25" spans="8:17" ht="12.75">
      <c r="H25" s="14">
        <f>MAX(H11:H22)</f>
        <v>247</v>
      </c>
      <c r="I25" s="14">
        <f>MAX(I11:I22)</f>
        <v>227</v>
      </c>
      <c r="J25" s="14">
        <f>MAX(J11:J22)</f>
        <v>189</v>
      </c>
      <c r="K25" s="14">
        <f>MAX(K11:K22)</f>
        <v>186</v>
      </c>
      <c r="L25" s="14">
        <f>MAX(L11:L22)</f>
        <v>197</v>
      </c>
      <c r="M25" s="14">
        <f>MAX(M11:M22)</f>
        <v>232</v>
      </c>
      <c r="Q25" s="25">
        <f>MAX(Q11:Q22)</f>
        <v>1175</v>
      </c>
    </row>
    <row r="35" spans="8:13" ht="12.75">
      <c r="H35" s="24"/>
      <c r="I35" s="24"/>
      <c r="J35" s="24"/>
      <c r="K35" s="24"/>
      <c r="L35" s="24"/>
      <c r="M35" s="24"/>
    </row>
  </sheetData>
  <sheetProtection selectLockedCells="1"/>
  <mergeCells count="1">
    <mergeCell ref="B9:N9"/>
  </mergeCells>
  <conditionalFormatting sqref="B11:B22">
    <cfRule type="cellIs" priority="1" dxfId="31" operator="lessThanOrEqual" stopIfTrue="1">
      <formula>3</formula>
    </cfRule>
  </conditionalFormatting>
  <conditionalFormatting sqref="J35">
    <cfRule type="cellIs" priority="2" dxfId="2" operator="lessThanOrEqual" stopIfTrue="1">
      <formula>0</formula>
    </cfRule>
    <cfRule type="cellIs" priority="3" dxfId="1" operator="equal" stopIfTrue="1">
      <formula>$J$25</formula>
    </cfRule>
    <cfRule type="cellIs" priority="4" dxfId="0" operator="greaterThanOrEqual" stopIfTrue="1">
      <formula>200</formula>
    </cfRule>
  </conditionalFormatting>
  <conditionalFormatting sqref="K35">
    <cfRule type="cellIs" priority="5" dxfId="2" operator="lessThanOrEqual" stopIfTrue="1">
      <formula>0</formula>
    </cfRule>
    <cfRule type="cellIs" priority="6" dxfId="1" operator="equal" stopIfTrue="1">
      <formula>$K$25</formula>
    </cfRule>
    <cfRule type="cellIs" priority="7" dxfId="0" operator="greaterThanOrEqual" stopIfTrue="1">
      <formula>200</formula>
    </cfRule>
  </conditionalFormatting>
  <conditionalFormatting sqref="L35">
    <cfRule type="cellIs" priority="8" dxfId="2" operator="lessThanOrEqual" stopIfTrue="1">
      <formula>0</formula>
    </cfRule>
    <cfRule type="cellIs" priority="9" dxfId="1" operator="equal" stopIfTrue="1">
      <formula>$L$25</formula>
    </cfRule>
    <cfRule type="cellIs" priority="10" dxfId="0" operator="greaterThanOrEqual" stopIfTrue="1">
      <formula>200</formula>
    </cfRule>
  </conditionalFormatting>
  <conditionalFormatting sqref="I35">
    <cfRule type="cellIs" priority="11" dxfId="2" operator="lessThanOrEqual" stopIfTrue="1">
      <formula>0</formula>
    </cfRule>
    <cfRule type="cellIs" priority="12" dxfId="1" operator="equal" stopIfTrue="1">
      <formula>$I$25</formula>
    </cfRule>
    <cfRule type="cellIs" priority="13" dxfId="0" operator="greaterThanOrEqual" stopIfTrue="1">
      <formula>200</formula>
    </cfRule>
  </conditionalFormatting>
  <conditionalFormatting sqref="H35">
    <cfRule type="cellIs" priority="14" dxfId="2" operator="lessThanOrEqual" stopIfTrue="1">
      <formula>0</formula>
    </cfRule>
    <cfRule type="cellIs" priority="15" dxfId="1" operator="equal" stopIfTrue="1">
      <formula>$H$25</formula>
    </cfRule>
    <cfRule type="cellIs" priority="16" dxfId="0" operator="greaterThanOrEqual" stopIfTrue="1">
      <formula>200</formula>
    </cfRule>
  </conditionalFormatting>
  <conditionalFormatting sqref="M35">
    <cfRule type="cellIs" priority="17" dxfId="2" operator="lessThanOrEqual" stopIfTrue="1">
      <formula>0</formula>
    </cfRule>
    <cfRule type="cellIs" priority="18" dxfId="1" operator="equal" stopIfTrue="1">
      <formula>$M$25</formula>
    </cfRule>
    <cfRule type="cellIs" priority="19" dxfId="0" operator="greaterThanOrEqual" stopIfTrue="1">
      <formula>200</formula>
    </cfRule>
  </conditionalFormatting>
  <conditionalFormatting sqref="N11:P22">
    <cfRule type="cellIs" priority="20" dxfId="4" operator="equal" stopIfTrue="1">
      <formula>$N$23</formula>
    </cfRule>
    <cfRule type="cellIs" priority="21" dxfId="4" operator="equal" stopIfTrue="1">
      <formula>$O$23</formula>
    </cfRule>
    <cfRule type="cellIs" priority="22" dxfId="4" operator="equal" stopIfTrue="1">
      <formula>$P$23</formula>
    </cfRule>
  </conditionalFormatting>
  <conditionalFormatting sqref="G11:G22">
    <cfRule type="cellIs" priority="23" dxfId="9" operator="greaterThanOrEqual" stopIfTrue="1">
      <formula>5</formula>
    </cfRule>
    <cfRule type="cellIs" priority="24" dxfId="8" operator="lessThanOrEqual" stopIfTrue="1">
      <formula>-5</formula>
    </cfRule>
    <cfRule type="cellIs" priority="25" dxfId="7" operator="between" stopIfTrue="1">
      <formula>-5</formula>
      <formula>5</formula>
    </cfRule>
  </conditionalFormatting>
  <conditionalFormatting sqref="R11:R22">
    <cfRule type="cellIs" priority="29" dxfId="4" operator="equal" stopIfTrue="1">
      <formula>1</formula>
    </cfRule>
    <cfRule type="cellIs" priority="30" dxfId="4" operator="equal" stopIfTrue="1">
      <formula>2</formula>
    </cfRule>
    <cfRule type="cellIs" priority="31" dxfId="4" operator="equal" stopIfTrue="1">
      <formula>3</formula>
    </cfRule>
  </conditionalFormatting>
  <conditionalFormatting sqref="Q11:Q22">
    <cfRule type="cellIs" priority="60" dxfId="3" operator="equal" stopIfTrue="1">
      <formula>$Q$25</formula>
    </cfRule>
  </conditionalFormatting>
  <conditionalFormatting sqref="H11:M22">
    <cfRule type="cellIs" priority="61" dxfId="2" operator="lessThanOrEqual" stopIfTrue="1">
      <formula>0</formula>
    </cfRule>
    <cfRule type="cellIs" priority="62" dxfId="1" operator="equal" stopIfTrue="1">
      <formula>H$25</formula>
    </cfRule>
    <cfRule type="cellIs" priority="63" dxfId="0" operator="equal" stopIfTrue="1">
      <formula>H$24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="160" zoomScaleNormal="160" zoomScalePageLayoutView="0" workbookViewId="0" topLeftCell="A1">
      <selection activeCell="G16" sqref="G16:G17"/>
    </sheetView>
  </sheetViews>
  <sheetFormatPr defaultColWidth="9.140625" defaultRowHeight="12.75"/>
  <cols>
    <col min="1" max="1" width="9.140625" style="1" customWidth="1"/>
    <col min="2" max="2" width="5.00390625" style="1" customWidth="1"/>
    <col min="3" max="3" width="10.57421875" style="1" bestFit="1" customWidth="1"/>
    <col min="4" max="4" width="9.140625" style="1" customWidth="1"/>
    <col min="5" max="5" width="2.57421875" style="1" customWidth="1"/>
    <col min="6" max="7" width="9.140625" style="1" customWidth="1"/>
    <col min="8" max="8" width="3.57421875" style="1" customWidth="1"/>
    <col min="9" max="9" width="9.140625" style="1" customWidth="1"/>
    <col min="10" max="10" width="4.28125" style="1" customWidth="1"/>
    <col min="11" max="11" width="9.140625" style="1" customWidth="1"/>
    <col min="12" max="12" width="7.8515625" style="1" customWidth="1"/>
    <col min="13" max="16384" width="9.140625" style="1" customWidth="1"/>
  </cols>
  <sheetData>
    <row r="1" ht="12.75">
      <c r="C1" s="61">
        <v>42353</v>
      </c>
    </row>
    <row r="2" spans="9:11" ht="12.75">
      <c r="I2" s="1" t="s">
        <v>0</v>
      </c>
      <c r="K2" s="1" t="s">
        <v>19</v>
      </c>
    </row>
    <row r="3" spans="1:12" ht="12.75">
      <c r="A3" s="60">
        <v>0.013888888888888888</v>
      </c>
      <c r="C3" s="1" t="s">
        <v>24</v>
      </c>
      <c r="K3" s="1">
        <f>SUM(K4:K19)</f>
        <v>20</v>
      </c>
      <c r="L3" s="1" t="s">
        <v>20</v>
      </c>
    </row>
    <row r="4" spans="1:11" ht="12.75">
      <c r="A4" s="57">
        <v>0.625</v>
      </c>
      <c r="B4" s="58"/>
      <c r="C4" s="73" t="s">
        <v>30</v>
      </c>
      <c r="D4" s="73" t="s">
        <v>31</v>
      </c>
      <c r="E4" s="58"/>
      <c r="F4" s="73" t="s">
        <v>32</v>
      </c>
      <c r="G4" s="73" t="s">
        <v>33</v>
      </c>
      <c r="H4" s="58"/>
      <c r="I4" s="73" t="s">
        <v>21</v>
      </c>
      <c r="J4" s="58"/>
      <c r="K4" s="58">
        <v>4</v>
      </c>
    </row>
    <row r="5" spans="1:13" ht="12.75">
      <c r="A5" s="58"/>
      <c r="B5" s="58"/>
      <c r="C5" s="74"/>
      <c r="D5" s="74"/>
      <c r="E5" s="58"/>
      <c r="F5" s="74"/>
      <c r="G5" s="74"/>
      <c r="H5" s="58"/>
      <c r="I5" s="74"/>
      <c r="J5" s="58"/>
      <c r="K5" s="58"/>
      <c r="M5" s="1" t="s">
        <v>22</v>
      </c>
    </row>
    <row r="6" spans="1:13" ht="12.75">
      <c r="A6" s="57">
        <f>+A4+$A$3</f>
        <v>0.6388888888888888</v>
      </c>
      <c r="B6" s="58"/>
      <c r="C6" s="73" t="s">
        <v>37</v>
      </c>
      <c r="D6" s="73" t="s">
        <v>36</v>
      </c>
      <c r="E6" s="58"/>
      <c r="F6" s="73" t="s">
        <v>35</v>
      </c>
      <c r="G6" s="73" t="s">
        <v>34</v>
      </c>
      <c r="H6" s="58"/>
      <c r="I6" s="73" t="s">
        <v>21</v>
      </c>
      <c r="J6" s="58"/>
      <c r="K6" s="58">
        <v>4</v>
      </c>
      <c r="M6" s="1" t="s">
        <v>23</v>
      </c>
    </row>
    <row r="7" spans="1:11" ht="12.75">
      <c r="A7" s="58"/>
      <c r="B7" s="58"/>
      <c r="C7" s="74"/>
      <c r="D7" s="74"/>
      <c r="E7" s="58"/>
      <c r="F7" s="74"/>
      <c r="G7" s="74"/>
      <c r="H7" s="58"/>
      <c r="I7" s="74"/>
      <c r="J7" s="58"/>
      <c r="K7" s="58"/>
    </row>
    <row r="8" spans="1:11" ht="12.75">
      <c r="A8" s="57">
        <f>+A6+$A$3</f>
        <v>0.6527777777777777</v>
      </c>
      <c r="B8" s="58"/>
      <c r="C8" s="73" t="s">
        <v>38</v>
      </c>
      <c r="D8" s="73" t="s">
        <v>39</v>
      </c>
      <c r="E8" s="58"/>
      <c r="F8" s="73" t="s">
        <v>40</v>
      </c>
      <c r="G8" s="73" t="s">
        <v>41</v>
      </c>
      <c r="H8" s="58"/>
      <c r="I8" s="73" t="s">
        <v>21</v>
      </c>
      <c r="J8" s="58"/>
      <c r="K8" s="58">
        <v>4</v>
      </c>
    </row>
    <row r="9" spans="1:11" ht="12.75">
      <c r="A9" s="58"/>
      <c r="B9" s="58"/>
      <c r="C9" s="74"/>
      <c r="D9" s="74"/>
      <c r="E9" s="58"/>
      <c r="F9" s="74"/>
      <c r="G9" s="74"/>
      <c r="H9" s="58"/>
      <c r="I9" s="74"/>
      <c r="J9" s="58"/>
      <c r="K9" s="58"/>
    </row>
    <row r="10" spans="1:11" ht="12.75">
      <c r="A10" s="57">
        <f>+A8+$A$3</f>
        <v>0.6666666666666665</v>
      </c>
      <c r="B10" s="58"/>
      <c r="C10" s="73" t="s">
        <v>45</v>
      </c>
      <c r="D10" s="73" t="s">
        <v>44</v>
      </c>
      <c r="E10" s="58"/>
      <c r="F10" s="73" t="s">
        <v>43</v>
      </c>
      <c r="G10" s="73" t="s">
        <v>42</v>
      </c>
      <c r="H10" s="58"/>
      <c r="I10" s="73" t="s">
        <v>21</v>
      </c>
      <c r="J10" s="58"/>
      <c r="K10" s="58">
        <v>4</v>
      </c>
    </row>
    <row r="11" spans="1:11" ht="12.75">
      <c r="A11" s="58"/>
      <c r="B11" s="58"/>
      <c r="C11" s="74"/>
      <c r="D11" s="74"/>
      <c r="E11" s="58"/>
      <c r="F11" s="74"/>
      <c r="G11" s="74"/>
      <c r="H11" s="58"/>
      <c r="I11" s="74"/>
      <c r="J11" s="58"/>
      <c r="K11" s="58"/>
    </row>
    <row r="12" spans="1:11" ht="12.75">
      <c r="A12" s="57">
        <f>+A10+$A$3</f>
        <v>0.6805555555555554</v>
      </c>
      <c r="B12" s="58"/>
      <c r="C12" s="73" t="s">
        <v>46</v>
      </c>
      <c r="D12" s="73" t="s">
        <v>47</v>
      </c>
      <c r="E12" s="58"/>
      <c r="F12" s="73" t="s">
        <v>48</v>
      </c>
      <c r="G12" s="73" t="s">
        <v>49</v>
      </c>
      <c r="H12" s="58"/>
      <c r="I12" s="73" t="s">
        <v>21</v>
      </c>
      <c r="J12" s="58"/>
      <c r="K12" s="58">
        <v>4</v>
      </c>
    </row>
    <row r="13" spans="1:11" ht="12.75">
      <c r="A13" s="58"/>
      <c r="B13" s="58"/>
      <c r="C13" s="74"/>
      <c r="D13" s="74"/>
      <c r="E13" s="58"/>
      <c r="F13" s="74"/>
      <c r="G13" s="74"/>
      <c r="H13" s="58"/>
      <c r="I13" s="74"/>
      <c r="J13" s="58"/>
      <c r="K13" s="58"/>
    </row>
    <row r="14" spans="1:11" ht="12.75">
      <c r="A14" s="57">
        <f>+A12+$A$3</f>
        <v>0.6944444444444442</v>
      </c>
      <c r="B14" s="62"/>
      <c r="C14" s="73" t="s">
        <v>18</v>
      </c>
      <c r="D14" s="73" t="s">
        <v>52</v>
      </c>
      <c r="E14" s="58"/>
      <c r="F14" s="73" t="s">
        <v>51</v>
      </c>
      <c r="G14" s="73" t="s">
        <v>50</v>
      </c>
      <c r="H14" s="62"/>
      <c r="I14" s="63"/>
      <c r="J14" s="62"/>
      <c r="K14" s="62"/>
    </row>
    <row r="15" spans="1:11" ht="12.75">
      <c r="A15" s="62"/>
      <c r="B15" s="62"/>
      <c r="C15" s="74"/>
      <c r="D15" s="74"/>
      <c r="E15" s="58"/>
      <c r="F15" s="74"/>
      <c r="G15" s="74"/>
      <c r="H15" s="62"/>
      <c r="I15" s="63"/>
      <c r="J15" s="62"/>
      <c r="K15" s="62"/>
    </row>
    <row r="16" spans="1:11" ht="12.75">
      <c r="A16" s="57">
        <f>+A14+$A$3</f>
        <v>0.708333333333333</v>
      </c>
      <c r="B16" s="62"/>
      <c r="C16" s="73" t="s">
        <v>54</v>
      </c>
      <c r="D16" s="73" t="s">
        <v>53</v>
      </c>
      <c r="E16" s="58"/>
      <c r="F16" s="73"/>
      <c r="G16" s="73"/>
      <c r="H16" s="62"/>
      <c r="I16" s="63"/>
      <c r="J16" s="62"/>
      <c r="K16" s="62"/>
    </row>
    <row r="17" spans="1:11" ht="12.75">
      <c r="A17" s="62"/>
      <c r="B17" s="62"/>
      <c r="C17" s="74"/>
      <c r="D17" s="74"/>
      <c r="E17" s="58"/>
      <c r="F17" s="74"/>
      <c r="G17" s="74"/>
      <c r="H17" s="62"/>
      <c r="I17" s="63"/>
      <c r="J17" s="62"/>
      <c r="K17" s="62"/>
    </row>
    <row r="18" spans="1:11" ht="12.75">
      <c r="A18" s="57">
        <f>+A16+$A$3</f>
        <v>0.7222222222222219</v>
      </c>
      <c r="B18" s="59"/>
      <c r="C18" s="71">
        <v>20</v>
      </c>
      <c r="D18" s="77">
        <v>19</v>
      </c>
      <c r="E18" s="59"/>
      <c r="F18" s="71">
        <v>18</v>
      </c>
      <c r="G18" s="71">
        <v>17</v>
      </c>
      <c r="H18" s="59"/>
      <c r="I18" s="71" t="s">
        <v>25</v>
      </c>
      <c r="J18" s="59"/>
      <c r="K18" s="59"/>
    </row>
    <row r="19" spans="1:11" ht="12.75">
      <c r="A19" s="59"/>
      <c r="B19" s="59"/>
      <c r="C19" s="72"/>
      <c r="D19" s="80"/>
      <c r="E19" s="59"/>
      <c r="F19" s="72"/>
      <c r="G19" s="72"/>
      <c r="H19" s="59"/>
      <c r="I19" s="72"/>
      <c r="J19" s="59"/>
      <c r="K19" s="59"/>
    </row>
    <row r="20" spans="1:11" ht="12.75">
      <c r="A20" s="57">
        <f>+A18+$A$3</f>
        <v>0.7361111111111107</v>
      </c>
      <c r="B20" s="59"/>
      <c r="C20" s="71">
        <v>16</v>
      </c>
      <c r="D20" s="71">
        <v>15</v>
      </c>
      <c r="E20" s="59"/>
      <c r="F20" s="71">
        <v>14</v>
      </c>
      <c r="G20" s="77">
        <v>13</v>
      </c>
      <c r="H20" s="59"/>
      <c r="I20" s="71" t="s">
        <v>26</v>
      </c>
      <c r="J20" s="59"/>
      <c r="K20" s="59"/>
    </row>
    <row r="21" spans="1:11" ht="12.75">
      <c r="A21" s="59"/>
      <c r="B21" s="59"/>
      <c r="C21" s="72"/>
      <c r="D21" s="72"/>
      <c r="E21" s="59"/>
      <c r="F21" s="72"/>
      <c r="G21" s="80"/>
      <c r="H21" s="59"/>
      <c r="I21" s="72"/>
      <c r="J21" s="59"/>
      <c r="K21" s="59"/>
    </row>
    <row r="22" spans="1:11" ht="12.75">
      <c r="A22" s="57">
        <f>+A20+$A$3</f>
        <v>0.7499999999999996</v>
      </c>
      <c r="B22" s="59"/>
      <c r="C22" s="77">
        <v>12</v>
      </c>
      <c r="D22" s="71">
        <v>11</v>
      </c>
      <c r="E22" s="59"/>
      <c r="F22" s="71">
        <v>10</v>
      </c>
      <c r="G22" s="71">
        <v>9</v>
      </c>
      <c r="H22" s="59"/>
      <c r="I22" s="71" t="s">
        <v>27</v>
      </c>
      <c r="J22" s="59"/>
      <c r="K22" s="59"/>
    </row>
    <row r="23" spans="1:11" ht="12.75">
      <c r="A23" s="59"/>
      <c r="B23" s="59"/>
      <c r="C23" s="80"/>
      <c r="D23" s="72"/>
      <c r="E23" s="59"/>
      <c r="F23" s="72"/>
      <c r="G23" s="72"/>
      <c r="H23" s="59"/>
      <c r="I23" s="72"/>
      <c r="J23" s="59"/>
      <c r="K23" s="59"/>
    </row>
    <row r="24" spans="1:11" ht="12.75">
      <c r="A24" s="57">
        <f>+A22+$A$3</f>
        <v>0.7638888888888884</v>
      </c>
      <c r="B24" s="59"/>
      <c r="C24" s="71">
        <v>8</v>
      </c>
      <c r="D24" s="71">
        <v>7</v>
      </c>
      <c r="E24" s="59"/>
      <c r="F24" s="77">
        <v>6</v>
      </c>
      <c r="G24" s="71">
        <v>5</v>
      </c>
      <c r="H24" s="59"/>
      <c r="I24" s="71" t="s">
        <v>28</v>
      </c>
      <c r="J24" s="59"/>
      <c r="K24" s="59"/>
    </row>
    <row r="25" spans="1:11" ht="12.75">
      <c r="A25" s="59"/>
      <c r="B25" s="59"/>
      <c r="C25" s="75"/>
      <c r="D25" s="75"/>
      <c r="E25" s="59"/>
      <c r="F25" s="79"/>
      <c r="G25" s="75"/>
      <c r="H25" s="59"/>
      <c r="I25" s="75"/>
      <c r="J25" s="59"/>
      <c r="K25" s="59"/>
    </row>
    <row r="26" spans="1:12" ht="12.75">
      <c r="A26" s="64">
        <f>+A24+$A$3</f>
        <v>0.7777777777777772</v>
      </c>
      <c r="B26" s="65"/>
      <c r="C26" s="71">
        <v>4</v>
      </c>
      <c r="D26" s="77">
        <v>3</v>
      </c>
      <c r="E26" s="65"/>
      <c r="F26" s="71">
        <v>2</v>
      </c>
      <c r="G26" s="71">
        <v>1</v>
      </c>
      <c r="H26" s="65"/>
      <c r="I26" s="71" t="s">
        <v>29</v>
      </c>
      <c r="J26" s="65"/>
      <c r="K26" s="65"/>
      <c r="L26" s="66"/>
    </row>
    <row r="27" spans="1:12" ht="13.5" thickBot="1">
      <c r="A27" s="67"/>
      <c r="B27" s="67"/>
      <c r="C27" s="76"/>
      <c r="D27" s="78"/>
      <c r="E27" s="67"/>
      <c r="F27" s="76"/>
      <c r="G27" s="76"/>
      <c r="H27" s="67"/>
      <c r="I27" s="76"/>
      <c r="J27" s="67"/>
      <c r="K27" s="67"/>
      <c r="L27" s="68"/>
    </row>
    <row r="28" ht="12.75">
      <c r="A28" s="57">
        <f>+A26+$A$3</f>
        <v>0.7916666666666661</v>
      </c>
    </row>
  </sheetData>
  <sheetProtection selectLockedCells="1"/>
  <mergeCells count="58">
    <mergeCell ref="I4:I5"/>
    <mergeCell ref="C6:C7"/>
    <mergeCell ref="D6:D7"/>
    <mergeCell ref="F6:F7"/>
    <mergeCell ref="C4:C5"/>
    <mergeCell ref="D4:D5"/>
    <mergeCell ref="F4:F5"/>
    <mergeCell ref="G4:G5"/>
    <mergeCell ref="I22:I23"/>
    <mergeCell ref="G6:G7"/>
    <mergeCell ref="I6:I7"/>
    <mergeCell ref="C8:C9"/>
    <mergeCell ref="D8:D9"/>
    <mergeCell ref="F8:F9"/>
    <mergeCell ref="G8:G9"/>
    <mergeCell ref="I8:I9"/>
    <mergeCell ref="D18:D19"/>
    <mergeCell ref="C18:C19"/>
    <mergeCell ref="G10:G11"/>
    <mergeCell ref="I10:I11"/>
    <mergeCell ref="C12:C13"/>
    <mergeCell ref="D12:D13"/>
    <mergeCell ref="F12:F13"/>
    <mergeCell ref="G12:G13"/>
    <mergeCell ref="I12:I13"/>
    <mergeCell ref="C10:C11"/>
    <mergeCell ref="D10:D11"/>
    <mergeCell ref="F10:F11"/>
    <mergeCell ref="I18:I19"/>
    <mergeCell ref="I20:I21"/>
    <mergeCell ref="F18:F19"/>
    <mergeCell ref="G18:G19"/>
    <mergeCell ref="F20:F21"/>
    <mergeCell ref="G20:G21"/>
    <mergeCell ref="C20:C21"/>
    <mergeCell ref="C22:C23"/>
    <mergeCell ref="D20:D21"/>
    <mergeCell ref="D22:D23"/>
    <mergeCell ref="I24:I25"/>
    <mergeCell ref="C26:C27"/>
    <mergeCell ref="D26:D27"/>
    <mergeCell ref="F26:F27"/>
    <mergeCell ref="G26:G27"/>
    <mergeCell ref="I26:I27"/>
    <mergeCell ref="C24:C25"/>
    <mergeCell ref="D24:D25"/>
    <mergeCell ref="F24:F25"/>
    <mergeCell ref="G24:G25"/>
    <mergeCell ref="F22:F23"/>
    <mergeCell ref="G22:G23"/>
    <mergeCell ref="C14:C15"/>
    <mergeCell ref="D14:D15"/>
    <mergeCell ref="F14:F15"/>
    <mergeCell ref="G14:G15"/>
    <mergeCell ref="C16:C17"/>
    <mergeCell ref="D16:D17"/>
    <mergeCell ref="F16:F17"/>
    <mergeCell ref="G16:G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Rehák</dc:creator>
  <cp:keywords/>
  <dc:description/>
  <cp:lastModifiedBy>Benedikt Most</cp:lastModifiedBy>
  <cp:lastPrinted>2012-07-30T15:17:48Z</cp:lastPrinted>
  <dcterms:created xsi:type="dcterms:W3CDTF">2011-04-04T11:51:45Z</dcterms:created>
  <dcterms:modified xsi:type="dcterms:W3CDTF">2016-11-09T19:07:19Z</dcterms:modified>
  <cp:category/>
  <cp:version/>
  <cp:contentType/>
  <cp:contentStatus/>
</cp:coreProperties>
</file>